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Invoices" state="visible" r:id="rId5"/>
    <sheet sheetId="3" name="Dashboard" state="visible" r:id="rId6"/>
  </sheets>
  <calcPr calcId="171027" fullCalcOnLoad="1"/>
</workbook>
</file>

<file path=xl/sharedStrings.xml><?xml version="1.0" encoding="utf-8"?>
<sst xmlns="http://schemas.openxmlformats.org/spreadsheetml/2006/main" count="36" uniqueCount="36">
  <si>
    <t>LeadAfrik</t>
  </si>
  <si>
    <t>Debtors &amp; Accounts-Receivable Aging Tracker</t>
  </si>
  <si>
    <t>List every unpaid invoice — who owes, how overdue, and your 30/60/90 aging, worked out.</t>
  </si>
  <si>
    <t>How to use it</t>
  </si>
  <si>
    <t>1.  On the Invoices tab, add one row per invoice: customer, invoice date, due date, amount and anything paid so far.</t>
  </si>
  <si>
    <t>2.  Set the “As at” date on the Dashboard — the aging buckets and overdue days are counted up to that date.</t>
  </si>
  <si>
    <t>3.  Read the Dashboard: total outstanding, how much is current vs 1–30, 31–60, 61–90 and 90+ days overdue, and who your biggest debtors are.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</si>
  <si>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</si>
  <si>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</si>
  <si>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</si>
  <si>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</si>
  <si>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</si>
  <si>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</si>
  <si>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Raise a proper tax invoice free at leadafrik.com/invoice.</t>
  </si>
  <si>
    <t>© LeadAfrik · leadafrik.com/templates · Free to use and share.</t>
  </si>
  <si>
    <t>Invoice No</t>
  </si>
  <si>
    <t>Customer</t>
  </si>
  <si>
    <t>Invoice Date</t>
  </si>
  <si>
    <t>Due Date</t>
  </si>
  <si>
    <t>Amount (KES)</t>
  </si>
  <si>
    <t>Paid (KES)</t>
  </si>
  <si>
    <t>Balance</t>
  </si>
  <si>
    <t>Days Overdue</t>
  </si>
  <si>
    <t>Aging Bucket</t>
  </si>
  <si>
    <t>Debtors Dashboard</t>
  </si>
  <si>
    <t>As at date</t>
  </si>
  <si>
    <t>Total invoiced</t>
  </si>
  <si>
    <t>Total received</t>
  </si>
  <si>
    <t>Total outstanding</t>
  </si>
  <si>
    <t>Overdue (1+ days)</t>
  </si>
  <si>
    <t>Aging summary</t>
  </si>
  <si>
    <t>Current</t>
  </si>
  <si>
    <t>1-30</t>
  </si>
  <si>
    <t>31-60</t>
  </si>
  <si>
    <t>61-90</t>
  </si>
  <si>
    <t>90+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</si>
</sst>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-mmm-yyyy"/>
    <numFmt numFmtId="165" formatCode="#,##0;[Red]-#,##0"/>
  </numFmts>
  <fonts count="18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color rgb="FFFFFFFF"/>
      <sz val="11"/>
      <name val="Calibri"/>
    </font>
    <font>
      <b/>
      <sz val="16"/>
      <name val="Calibri"/>
    </font>
    <font>
      <b/>
      <sz val="11"/>
      <name val="Calibri"/>
    </font>
    <font>
      <b/>
      <sz val="13"/>
      <name val="Calibri"/>
    </font>
    <font>
      <color rgb="FFB87A38"/>
      <sz val="10"/>
      <name val="Consolas"/>
    </font>
    <font>
      <b/>
      <color rgb="FFC0392B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0" borderId="1" xfId="0" applyNumberFormat="1" applyFont="1" applyBorder="1"/>
    <xf numFmtId="1" fontId="6" fillId="0" borderId="1" xfId="0" applyNumberFormat="1" applyFont="1" applyBorder="1"/>
    <xf numFmtId="0" fontId="6" fillId="0" borderId="1" xfId="0" applyFont="1" applyBorder="1"/>
    <xf numFmtId="165" fontId="6" fillId="4" borderId="1" xfId="0" applyNumberFormat="1" applyFont="1" applyFill="1" applyBorder="1"/>
    <xf numFmtId="1" fontId="6" fillId="4" borderId="1" xfId="0" applyNumberFormat="1" applyFont="1" applyFill="1" applyBorder="1"/>
    <xf numFmtId="0" fontId="6" fillId="4" borderId="1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1" xfId="0" applyFont="1" applyBorder="1"/>
    <xf numFmtId="165" fontId="17" fillId="0" borderId="1" xfId="0" applyNumberFormat="1" applyFont="1" applyBorder="1"/>
  </cellXfs>
  <cellStyles count="1">
    <cellStyle name="Normal" xfId="0" builtinId="0"/>
  </cellStyles>
  <dxfs count="2">
    <dxf>
      <font>
        <b/>
        <color rgb="FFC0392B"/>
      </font>
    </dxf>
    <dxf>
      <font>
        <color rgb="FF1F7A4D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I10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6" customWidth="1"/>
    <col min="3" max="4" width="14" customWidth="1"/>
    <col min="5" max="5" width="15" customWidth="1"/>
    <col min="6" max="7" width="14" customWidth="1"/>
    <col min="8" max="8" width="13" customWidth="1"/>
    <col min="9" max="9" width="14" customWidth="1"/>
  </cols>
  <sheetData>
    <row r="1" ht="26" customHeight="1" spans="1:9" x14ac:dyDescent="0.25">
      <c r="A1" s="13" t="s">
        <v>15</v>
      </c>
      <c r="B1" s="13" t="s">
        <v>16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  <c r="H1" s="13" t="s">
        <v>22</v>
      </c>
      <c r="I1" s="13" t="s">
        <v>23</v>
      </c>
    </row>
    <row r="2" spans="1:9" x14ac:dyDescent="0.25">
      <c r="A2" s="14"/>
      <c r="B2" s="14"/>
      <c r="C2" s="15"/>
      <c r="D2" s="15"/>
      <c r="E2" s="16"/>
      <c r="F2" s="16"/>
      <c r="G2" s="17">
        <f>IF(E2="","",E2-N(F2))</f>
      </c>
      <c r="H2" s="18">
        <f>IF(OR(E2="",D2=""),"",IF(G2&lt;=0,0,MAX(0,Dashboard!$C$2-D2)))</f>
      </c>
      <c r="I2" s="19">
        <f>IF(E2="","",IF(G2&lt;=0,"Paid",IF(H2&lt;=0,"Current",IF(H2&lt;=30,"1-30",IF(H2&lt;=60,"31-60",IF(H2&lt;=90,"61-90","90+"))))))</f>
      </c>
    </row>
    <row r="3" spans="1:9" x14ac:dyDescent="0.25">
      <c r="A3" s="14"/>
      <c r="B3" s="14"/>
      <c r="C3" s="15"/>
      <c r="D3" s="15"/>
      <c r="E3" s="16"/>
      <c r="F3" s="16"/>
      <c r="G3" s="20">
        <f>IF(E3="","",E3-N(F3))</f>
      </c>
      <c r="H3" s="21">
        <f>IF(OR(E3="",D3=""),"",IF(G3&lt;=0,0,MAX(0,Dashboard!$C$2-D3)))</f>
      </c>
      <c r="I3" s="22">
        <f>IF(E3="","",IF(G3&lt;=0,"Paid",IF(H3&lt;=0,"Current",IF(H3&lt;=30,"1-30",IF(H3&lt;=60,"31-60",IF(H3&lt;=90,"61-90","90+"))))))</f>
      </c>
    </row>
    <row r="4" spans="1:9" x14ac:dyDescent="0.25">
      <c r="A4" s="14"/>
      <c r="B4" s="14"/>
      <c r="C4" s="15"/>
      <c r="D4" s="15"/>
      <c r="E4" s="16"/>
      <c r="F4" s="16"/>
      <c r="G4" s="17">
        <f>IF(E4="","",E4-N(F4))</f>
      </c>
      <c r="H4" s="18">
        <f>IF(OR(E4="",D4=""),"",IF(G4&lt;=0,0,MAX(0,Dashboard!$C$2-D4)))</f>
      </c>
      <c r="I4" s="19">
        <f>IF(E4="","",IF(G4&lt;=0,"Paid",IF(H4&lt;=0,"Current",IF(H4&lt;=30,"1-30",IF(H4&lt;=60,"31-60",IF(H4&lt;=90,"61-90","90+"))))))</f>
      </c>
    </row>
    <row r="5" spans="1:9" x14ac:dyDescent="0.25">
      <c r="A5" s="14"/>
      <c r="B5" s="14"/>
      <c r="C5" s="15"/>
      <c r="D5" s="15"/>
      <c r="E5" s="16"/>
      <c r="F5" s="16"/>
      <c r="G5" s="20">
        <f>IF(E5="","",E5-N(F5))</f>
      </c>
      <c r="H5" s="21">
        <f>IF(OR(E5="",D5=""),"",IF(G5&lt;=0,0,MAX(0,Dashboard!$C$2-D5)))</f>
      </c>
      <c r="I5" s="22">
        <f>IF(E5="","",IF(G5&lt;=0,"Paid",IF(H5&lt;=0,"Current",IF(H5&lt;=30,"1-30",IF(H5&lt;=60,"31-60",IF(H5&lt;=90,"61-90","90+"))))))</f>
      </c>
    </row>
    <row r="6" spans="1:9" x14ac:dyDescent="0.25">
      <c r="A6" s="14"/>
      <c r="B6" s="14"/>
      <c r="C6" s="15"/>
      <c r="D6" s="15"/>
      <c r="E6" s="16"/>
      <c r="F6" s="16"/>
      <c r="G6" s="17">
        <f>IF(E6="","",E6-N(F6))</f>
      </c>
      <c r="H6" s="18">
        <f>IF(OR(E6="",D6=""),"",IF(G6&lt;=0,0,MAX(0,Dashboard!$C$2-D6)))</f>
      </c>
      <c r="I6" s="19">
        <f>IF(E6="","",IF(G6&lt;=0,"Paid",IF(H6&lt;=0,"Current",IF(H6&lt;=30,"1-30",IF(H6&lt;=60,"31-60",IF(H6&lt;=90,"61-90","90+"))))))</f>
      </c>
    </row>
    <row r="7" spans="1:9" x14ac:dyDescent="0.25">
      <c r="A7" s="14"/>
      <c r="B7" s="14"/>
      <c r="C7" s="15"/>
      <c r="D7" s="15"/>
      <c r="E7" s="16"/>
      <c r="F7" s="16"/>
      <c r="G7" s="20">
        <f>IF(E7="","",E7-N(F7))</f>
      </c>
      <c r="H7" s="21">
        <f>IF(OR(E7="",D7=""),"",IF(G7&lt;=0,0,MAX(0,Dashboard!$C$2-D7)))</f>
      </c>
      <c r="I7" s="22">
        <f>IF(E7="","",IF(G7&lt;=0,"Paid",IF(H7&lt;=0,"Current",IF(H7&lt;=30,"1-30",IF(H7&lt;=60,"31-60",IF(H7&lt;=90,"61-90","90+"))))))</f>
      </c>
    </row>
    <row r="8" spans="1:9" x14ac:dyDescent="0.25">
      <c r="A8" s="14"/>
      <c r="B8" s="14"/>
      <c r="C8" s="15"/>
      <c r="D8" s="15"/>
      <c r="E8" s="16"/>
      <c r="F8" s="16"/>
      <c r="G8" s="17">
        <f>IF(E8="","",E8-N(F8))</f>
      </c>
      <c r="H8" s="18">
        <f>IF(OR(E8="",D8=""),"",IF(G8&lt;=0,0,MAX(0,Dashboard!$C$2-D8)))</f>
      </c>
      <c r="I8" s="19">
        <f>IF(E8="","",IF(G8&lt;=0,"Paid",IF(H8&lt;=0,"Current",IF(H8&lt;=30,"1-30",IF(H8&lt;=60,"31-60",IF(H8&lt;=90,"61-90","90+"))))))</f>
      </c>
    </row>
    <row r="9" spans="1:9" x14ac:dyDescent="0.25">
      <c r="A9" s="14"/>
      <c r="B9" s="14"/>
      <c r="C9" s="15"/>
      <c r="D9" s="15"/>
      <c r="E9" s="16"/>
      <c r="F9" s="16"/>
      <c r="G9" s="20">
        <f>IF(E9="","",E9-N(F9))</f>
      </c>
      <c r="H9" s="21">
        <f>IF(OR(E9="",D9=""),"",IF(G9&lt;=0,0,MAX(0,Dashboard!$C$2-D9)))</f>
      </c>
      <c r="I9" s="22">
        <f>IF(E9="","",IF(G9&lt;=0,"Paid",IF(H9&lt;=0,"Current",IF(H9&lt;=30,"1-30",IF(H9&lt;=60,"31-60",IF(H9&lt;=90,"61-90","90+"))))))</f>
      </c>
    </row>
    <row r="10" spans="1:9" x14ac:dyDescent="0.25">
      <c r="A10" s="14"/>
      <c r="B10" s="14"/>
      <c r="C10" s="15"/>
      <c r="D10" s="15"/>
      <c r="E10" s="16"/>
      <c r="F10" s="16"/>
      <c r="G10" s="17">
        <f>IF(E10="","",E10-N(F10))</f>
      </c>
      <c r="H10" s="18">
        <f>IF(OR(E10="",D10=""),"",IF(G10&lt;=0,0,MAX(0,Dashboard!$C$2-D10)))</f>
      </c>
      <c r="I10" s="19">
        <f>IF(E10="","",IF(G10&lt;=0,"Paid",IF(H10&lt;=0,"Current",IF(H10&lt;=30,"1-30",IF(H10&lt;=60,"31-60",IF(H10&lt;=90,"61-90","90+"))))))</f>
      </c>
    </row>
    <row r="11" spans="1:9" x14ac:dyDescent="0.25">
      <c r="A11" s="14"/>
      <c r="B11" s="14"/>
      <c r="C11" s="15"/>
      <c r="D11" s="15"/>
      <c r="E11" s="16"/>
      <c r="F11" s="16"/>
      <c r="G11" s="20">
        <f>IF(E11="","",E11-N(F11))</f>
      </c>
      <c r="H11" s="21">
        <f>IF(OR(E11="",D11=""),"",IF(G11&lt;=0,0,MAX(0,Dashboard!$C$2-D11)))</f>
      </c>
      <c r="I11" s="22">
        <f>IF(E11="","",IF(G11&lt;=0,"Paid",IF(H11&lt;=0,"Current",IF(H11&lt;=30,"1-30",IF(H11&lt;=60,"31-60",IF(H11&lt;=90,"61-90","90+"))))))</f>
      </c>
    </row>
    <row r="12" spans="1:9" x14ac:dyDescent="0.25">
      <c r="A12" s="14"/>
      <c r="B12" s="14"/>
      <c r="C12" s="15"/>
      <c r="D12" s="15"/>
      <c r="E12" s="16"/>
      <c r="F12" s="16"/>
      <c r="G12" s="17">
        <f>IF(E12="","",E12-N(F12))</f>
      </c>
      <c r="H12" s="18">
        <f>IF(OR(E12="",D12=""),"",IF(G12&lt;=0,0,MAX(0,Dashboard!$C$2-D12)))</f>
      </c>
      <c r="I12" s="19">
        <f>IF(E12="","",IF(G12&lt;=0,"Paid",IF(H12&lt;=0,"Current",IF(H12&lt;=30,"1-30",IF(H12&lt;=60,"31-60",IF(H12&lt;=90,"61-90","90+"))))))</f>
      </c>
    </row>
    <row r="13" spans="1:9" x14ac:dyDescent="0.25">
      <c r="A13" s="14"/>
      <c r="B13" s="14"/>
      <c r="C13" s="15"/>
      <c r="D13" s="15"/>
      <c r="E13" s="16"/>
      <c r="F13" s="16"/>
      <c r="G13" s="20">
        <f>IF(E13="","",E13-N(F13))</f>
      </c>
      <c r="H13" s="21">
        <f>IF(OR(E13="",D13=""),"",IF(G13&lt;=0,0,MAX(0,Dashboard!$C$2-D13)))</f>
      </c>
      <c r="I13" s="22">
        <f>IF(E13="","",IF(G13&lt;=0,"Paid",IF(H13&lt;=0,"Current",IF(H13&lt;=30,"1-30",IF(H13&lt;=60,"31-60",IF(H13&lt;=90,"61-90","90+"))))))</f>
      </c>
    </row>
    <row r="14" spans="1:9" x14ac:dyDescent="0.25">
      <c r="A14" s="14"/>
      <c r="B14" s="14"/>
      <c r="C14" s="15"/>
      <c r="D14" s="15"/>
      <c r="E14" s="16"/>
      <c r="F14" s="16"/>
      <c r="G14" s="17">
        <f>IF(E14="","",E14-N(F14))</f>
      </c>
      <c r="H14" s="18">
        <f>IF(OR(E14="",D14=""),"",IF(G14&lt;=0,0,MAX(0,Dashboard!$C$2-D14)))</f>
      </c>
      <c r="I14" s="19">
        <f>IF(E14="","",IF(G14&lt;=0,"Paid",IF(H14&lt;=0,"Current",IF(H14&lt;=30,"1-30",IF(H14&lt;=60,"31-60",IF(H14&lt;=90,"61-90","90+"))))))</f>
      </c>
    </row>
    <row r="15" spans="1:9" x14ac:dyDescent="0.25">
      <c r="A15" s="14"/>
      <c r="B15" s="14"/>
      <c r="C15" s="15"/>
      <c r="D15" s="15"/>
      <c r="E15" s="16"/>
      <c r="F15" s="16"/>
      <c r="G15" s="20">
        <f>IF(E15="","",E15-N(F15))</f>
      </c>
      <c r="H15" s="21">
        <f>IF(OR(E15="",D15=""),"",IF(G15&lt;=0,0,MAX(0,Dashboard!$C$2-D15)))</f>
      </c>
      <c r="I15" s="22">
        <f>IF(E15="","",IF(G15&lt;=0,"Paid",IF(H15&lt;=0,"Current",IF(H15&lt;=30,"1-30",IF(H15&lt;=60,"31-60",IF(H15&lt;=90,"61-90","90+"))))))</f>
      </c>
    </row>
    <row r="16" spans="1:9" x14ac:dyDescent="0.25">
      <c r="A16" s="14"/>
      <c r="B16" s="14"/>
      <c r="C16" s="15"/>
      <c r="D16" s="15"/>
      <c r="E16" s="16"/>
      <c r="F16" s="16"/>
      <c r="G16" s="17">
        <f>IF(E16="","",E16-N(F16))</f>
      </c>
      <c r="H16" s="18">
        <f>IF(OR(E16="",D16=""),"",IF(G16&lt;=0,0,MAX(0,Dashboard!$C$2-D16)))</f>
      </c>
      <c r="I16" s="19">
        <f>IF(E16="","",IF(G16&lt;=0,"Paid",IF(H16&lt;=0,"Current",IF(H16&lt;=30,"1-30",IF(H16&lt;=60,"31-60",IF(H16&lt;=90,"61-90","90+"))))))</f>
      </c>
    </row>
    <row r="17" spans="1:9" x14ac:dyDescent="0.25">
      <c r="A17" s="14"/>
      <c r="B17" s="14"/>
      <c r="C17" s="15"/>
      <c r="D17" s="15"/>
      <c r="E17" s="16"/>
      <c r="F17" s="16"/>
      <c r="G17" s="20">
        <f>IF(E17="","",E17-N(F17))</f>
      </c>
      <c r="H17" s="21">
        <f>IF(OR(E17="",D17=""),"",IF(G17&lt;=0,0,MAX(0,Dashboard!$C$2-D17)))</f>
      </c>
      <c r="I17" s="22">
        <f>IF(E17="","",IF(G17&lt;=0,"Paid",IF(H17&lt;=0,"Current",IF(H17&lt;=30,"1-30",IF(H17&lt;=60,"31-60",IF(H17&lt;=90,"61-90","90+"))))))</f>
      </c>
    </row>
    <row r="18" spans="1:9" x14ac:dyDescent="0.25">
      <c r="A18" s="14"/>
      <c r="B18" s="14"/>
      <c r="C18" s="15"/>
      <c r="D18" s="15"/>
      <c r="E18" s="16"/>
      <c r="F18" s="16"/>
      <c r="G18" s="17">
        <f>IF(E18="","",E18-N(F18))</f>
      </c>
      <c r="H18" s="18">
        <f>IF(OR(E18="",D18=""),"",IF(G18&lt;=0,0,MAX(0,Dashboard!$C$2-D18)))</f>
      </c>
      <c r="I18" s="19">
        <f>IF(E18="","",IF(G18&lt;=0,"Paid",IF(H18&lt;=0,"Current",IF(H18&lt;=30,"1-30",IF(H18&lt;=60,"31-60",IF(H18&lt;=90,"61-90","90+"))))))</f>
      </c>
    </row>
    <row r="19" spans="1:9" x14ac:dyDescent="0.25">
      <c r="A19" s="14"/>
      <c r="B19" s="14"/>
      <c r="C19" s="15"/>
      <c r="D19" s="15"/>
      <c r="E19" s="16"/>
      <c r="F19" s="16"/>
      <c r="G19" s="20">
        <f>IF(E19="","",E19-N(F19))</f>
      </c>
      <c r="H19" s="21">
        <f>IF(OR(E19="",D19=""),"",IF(G19&lt;=0,0,MAX(0,Dashboard!$C$2-D19)))</f>
      </c>
      <c r="I19" s="22">
        <f>IF(E19="","",IF(G19&lt;=0,"Paid",IF(H19&lt;=0,"Current",IF(H19&lt;=30,"1-30",IF(H19&lt;=60,"31-60",IF(H19&lt;=90,"61-90","90+"))))))</f>
      </c>
    </row>
    <row r="20" spans="1:9" x14ac:dyDescent="0.25">
      <c r="A20" s="14"/>
      <c r="B20" s="14"/>
      <c r="C20" s="15"/>
      <c r="D20" s="15"/>
      <c r="E20" s="16"/>
      <c r="F20" s="16"/>
      <c r="G20" s="17">
        <f>IF(E20="","",E20-N(F20))</f>
      </c>
      <c r="H20" s="18">
        <f>IF(OR(E20="",D20=""),"",IF(G20&lt;=0,0,MAX(0,Dashboard!$C$2-D20)))</f>
      </c>
      <c r="I20" s="19">
        <f>IF(E20="","",IF(G20&lt;=0,"Paid",IF(H20&lt;=0,"Current",IF(H20&lt;=30,"1-30",IF(H20&lt;=60,"31-60",IF(H20&lt;=90,"61-90","90+"))))))</f>
      </c>
    </row>
    <row r="21" spans="1:9" x14ac:dyDescent="0.25">
      <c r="A21" s="14"/>
      <c r="B21" s="14"/>
      <c r="C21" s="15"/>
      <c r="D21" s="15"/>
      <c r="E21" s="16"/>
      <c r="F21" s="16"/>
      <c r="G21" s="20">
        <f>IF(E21="","",E21-N(F21))</f>
      </c>
      <c r="H21" s="21">
        <f>IF(OR(E21="",D21=""),"",IF(G21&lt;=0,0,MAX(0,Dashboard!$C$2-D21)))</f>
      </c>
      <c r="I21" s="22">
        <f>IF(E21="","",IF(G21&lt;=0,"Paid",IF(H21&lt;=0,"Current",IF(H21&lt;=30,"1-30",IF(H21&lt;=60,"31-60",IF(H21&lt;=90,"61-90","90+"))))))</f>
      </c>
    </row>
    <row r="22" spans="1:9" x14ac:dyDescent="0.25">
      <c r="A22" s="14"/>
      <c r="B22" s="14"/>
      <c r="C22" s="15"/>
      <c r="D22" s="15"/>
      <c r="E22" s="16"/>
      <c r="F22" s="16"/>
      <c r="G22" s="17">
        <f>IF(E22="","",E22-N(F22))</f>
      </c>
      <c r="H22" s="18">
        <f>IF(OR(E22="",D22=""),"",IF(G22&lt;=0,0,MAX(0,Dashboard!$C$2-D22)))</f>
      </c>
      <c r="I22" s="19">
        <f>IF(E22="","",IF(G22&lt;=0,"Paid",IF(H22&lt;=0,"Current",IF(H22&lt;=30,"1-30",IF(H22&lt;=60,"31-60",IF(H22&lt;=90,"61-90","90+"))))))</f>
      </c>
    </row>
    <row r="23" spans="1:9" x14ac:dyDescent="0.25">
      <c r="A23" s="14"/>
      <c r="B23" s="14"/>
      <c r="C23" s="15"/>
      <c r="D23" s="15"/>
      <c r="E23" s="16"/>
      <c r="F23" s="16"/>
      <c r="G23" s="20">
        <f>IF(E23="","",E23-N(F23))</f>
      </c>
      <c r="H23" s="21">
        <f>IF(OR(E23="",D23=""),"",IF(G23&lt;=0,0,MAX(0,Dashboard!$C$2-D23)))</f>
      </c>
      <c r="I23" s="22">
        <f>IF(E23="","",IF(G23&lt;=0,"Paid",IF(H23&lt;=0,"Current",IF(H23&lt;=30,"1-30",IF(H23&lt;=60,"31-60",IF(H23&lt;=90,"61-90","90+"))))))</f>
      </c>
    </row>
    <row r="24" spans="1:9" x14ac:dyDescent="0.25">
      <c r="A24" s="14"/>
      <c r="B24" s="14"/>
      <c r="C24" s="15"/>
      <c r="D24" s="15"/>
      <c r="E24" s="16"/>
      <c r="F24" s="16"/>
      <c r="G24" s="17">
        <f>IF(E24="","",E24-N(F24))</f>
      </c>
      <c r="H24" s="18">
        <f>IF(OR(E24="",D24=""),"",IF(G24&lt;=0,0,MAX(0,Dashboard!$C$2-D24)))</f>
      </c>
      <c r="I24" s="19">
        <f>IF(E24="","",IF(G24&lt;=0,"Paid",IF(H24&lt;=0,"Current",IF(H24&lt;=30,"1-30",IF(H24&lt;=60,"31-60",IF(H24&lt;=90,"61-90","90+"))))))</f>
      </c>
    </row>
    <row r="25" spans="1:9" x14ac:dyDescent="0.25">
      <c r="A25" s="14"/>
      <c r="B25" s="14"/>
      <c r="C25" s="15"/>
      <c r="D25" s="15"/>
      <c r="E25" s="16"/>
      <c r="F25" s="16"/>
      <c r="G25" s="20">
        <f>IF(E25="","",E25-N(F25))</f>
      </c>
      <c r="H25" s="21">
        <f>IF(OR(E25="",D25=""),"",IF(G25&lt;=0,0,MAX(0,Dashboard!$C$2-D25)))</f>
      </c>
      <c r="I25" s="22">
        <f>IF(E25="","",IF(G25&lt;=0,"Paid",IF(H25&lt;=0,"Current",IF(H25&lt;=30,"1-30",IF(H25&lt;=60,"31-60",IF(H25&lt;=90,"61-90","90+"))))))</f>
      </c>
    </row>
    <row r="26" spans="1:9" x14ac:dyDescent="0.25">
      <c r="A26" s="14"/>
      <c r="B26" s="14"/>
      <c r="C26" s="15"/>
      <c r="D26" s="15"/>
      <c r="E26" s="16"/>
      <c r="F26" s="16"/>
      <c r="G26" s="17">
        <f>IF(E26="","",E26-N(F26))</f>
      </c>
      <c r="H26" s="18">
        <f>IF(OR(E26="",D26=""),"",IF(G26&lt;=0,0,MAX(0,Dashboard!$C$2-D26)))</f>
      </c>
      <c r="I26" s="19">
        <f>IF(E26="","",IF(G26&lt;=0,"Paid",IF(H26&lt;=0,"Current",IF(H26&lt;=30,"1-30",IF(H26&lt;=60,"31-60",IF(H26&lt;=90,"61-90","90+"))))))</f>
      </c>
    </row>
    <row r="27" spans="1:9" x14ac:dyDescent="0.25">
      <c r="A27" s="14"/>
      <c r="B27" s="14"/>
      <c r="C27" s="15"/>
      <c r="D27" s="15"/>
      <c r="E27" s="16"/>
      <c r="F27" s="16"/>
      <c r="G27" s="20">
        <f>IF(E27="","",E27-N(F27))</f>
      </c>
      <c r="H27" s="21">
        <f>IF(OR(E27="",D27=""),"",IF(G27&lt;=0,0,MAX(0,Dashboard!$C$2-D27)))</f>
      </c>
      <c r="I27" s="22">
        <f>IF(E27="","",IF(G27&lt;=0,"Paid",IF(H27&lt;=0,"Current",IF(H27&lt;=30,"1-30",IF(H27&lt;=60,"31-60",IF(H27&lt;=90,"61-90","90+"))))))</f>
      </c>
    </row>
    <row r="28" spans="1:9" x14ac:dyDescent="0.25">
      <c r="A28" s="14"/>
      <c r="B28" s="14"/>
      <c r="C28" s="15"/>
      <c r="D28" s="15"/>
      <c r="E28" s="16"/>
      <c r="F28" s="16"/>
      <c r="G28" s="17">
        <f>IF(E28="","",E28-N(F28))</f>
      </c>
      <c r="H28" s="18">
        <f>IF(OR(E28="",D28=""),"",IF(G28&lt;=0,0,MAX(0,Dashboard!$C$2-D28)))</f>
      </c>
      <c r="I28" s="19">
        <f>IF(E28="","",IF(G28&lt;=0,"Paid",IF(H28&lt;=0,"Current",IF(H28&lt;=30,"1-30",IF(H28&lt;=60,"31-60",IF(H28&lt;=90,"61-90","90+"))))))</f>
      </c>
    </row>
    <row r="29" spans="1:9" x14ac:dyDescent="0.25">
      <c r="A29" s="14"/>
      <c r="B29" s="14"/>
      <c r="C29" s="15"/>
      <c r="D29" s="15"/>
      <c r="E29" s="16"/>
      <c r="F29" s="16"/>
      <c r="G29" s="20">
        <f>IF(E29="","",E29-N(F29))</f>
      </c>
      <c r="H29" s="21">
        <f>IF(OR(E29="",D29=""),"",IF(G29&lt;=0,0,MAX(0,Dashboard!$C$2-D29)))</f>
      </c>
      <c r="I29" s="22">
        <f>IF(E29="","",IF(G29&lt;=0,"Paid",IF(H29&lt;=0,"Current",IF(H29&lt;=30,"1-30",IF(H29&lt;=60,"31-60",IF(H29&lt;=90,"61-90","90+"))))))</f>
      </c>
    </row>
    <row r="30" spans="1:9" x14ac:dyDescent="0.25">
      <c r="A30" s="14"/>
      <c r="B30" s="14"/>
      <c r="C30" s="15"/>
      <c r="D30" s="15"/>
      <c r="E30" s="16"/>
      <c r="F30" s="16"/>
      <c r="G30" s="17">
        <f>IF(E30="","",E30-N(F30))</f>
      </c>
      <c r="H30" s="18">
        <f>IF(OR(E30="",D30=""),"",IF(G30&lt;=0,0,MAX(0,Dashboard!$C$2-D30)))</f>
      </c>
      <c r="I30" s="19">
        <f>IF(E30="","",IF(G30&lt;=0,"Paid",IF(H30&lt;=0,"Current",IF(H30&lt;=30,"1-30",IF(H30&lt;=60,"31-60",IF(H30&lt;=90,"61-90","90+"))))))</f>
      </c>
    </row>
    <row r="31" spans="1:9" x14ac:dyDescent="0.25">
      <c r="A31" s="14"/>
      <c r="B31" s="14"/>
      <c r="C31" s="15"/>
      <c r="D31" s="15"/>
      <c r="E31" s="16"/>
      <c r="F31" s="16"/>
      <c r="G31" s="20">
        <f>IF(E31="","",E31-N(F31))</f>
      </c>
      <c r="H31" s="21">
        <f>IF(OR(E31="",D31=""),"",IF(G31&lt;=0,0,MAX(0,Dashboard!$C$2-D31)))</f>
      </c>
      <c r="I31" s="22">
        <f>IF(E31="","",IF(G31&lt;=0,"Paid",IF(H31&lt;=0,"Current",IF(H31&lt;=30,"1-30",IF(H31&lt;=60,"31-60",IF(H31&lt;=90,"61-90","90+"))))))</f>
      </c>
    </row>
    <row r="32" spans="1:9" x14ac:dyDescent="0.25">
      <c r="A32" s="14"/>
      <c r="B32" s="14"/>
      <c r="C32" s="15"/>
      <c r="D32" s="15"/>
      <c r="E32" s="16"/>
      <c r="F32" s="16"/>
      <c r="G32" s="17">
        <f>IF(E32="","",E32-N(F32))</f>
      </c>
      <c r="H32" s="18">
        <f>IF(OR(E32="",D32=""),"",IF(G32&lt;=0,0,MAX(0,Dashboard!$C$2-D32)))</f>
      </c>
      <c r="I32" s="19">
        <f>IF(E32="","",IF(G32&lt;=0,"Paid",IF(H32&lt;=0,"Current",IF(H32&lt;=30,"1-30",IF(H32&lt;=60,"31-60",IF(H32&lt;=90,"61-90","90+"))))))</f>
      </c>
    </row>
    <row r="33" spans="1:9" x14ac:dyDescent="0.25">
      <c r="A33" s="14"/>
      <c r="B33" s="14"/>
      <c r="C33" s="15"/>
      <c r="D33" s="15"/>
      <c r="E33" s="16"/>
      <c r="F33" s="16"/>
      <c r="G33" s="20">
        <f>IF(E33="","",E33-N(F33))</f>
      </c>
      <c r="H33" s="21">
        <f>IF(OR(E33="",D33=""),"",IF(G33&lt;=0,0,MAX(0,Dashboard!$C$2-D33)))</f>
      </c>
      <c r="I33" s="22">
        <f>IF(E33="","",IF(G33&lt;=0,"Paid",IF(H33&lt;=0,"Current",IF(H33&lt;=30,"1-30",IF(H33&lt;=60,"31-60",IF(H33&lt;=90,"61-90","90+"))))))</f>
      </c>
    </row>
    <row r="34" spans="1:9" x14ac:dyDescent="0.25">
      <c r="A34" s="14"/>
      <c r="B34" s="14"/>
      <c r="C34" s="15"/>
      <c r="D34" s="15"/>
      <c r="E34" s="16"/>
      <c r="F34" s="16"/>
      <c r="G34" s="17">
        <f>IF(E34="","",E34-N(F34))</f>
      </c>
      <c r="H34" s="18">
        <f>IF(OR(E34="",D34=""),"",IF(G34&lt;=0,0,MAX(0,Dashboard!$C$2-D34)))</f>
      </c>
      <c r="I34" s="19">
        <f>IF(E34="","",IF(G34&lt;=0,"Paid",IF(H34&lt;=0,"Current",IF(H34&lt;=30,"1-30",IF(H34&lt;=60,"31-60",IF(H34&lt;=90,"61-90","90+"))))))</f>
      </c>
    </row>
    <row r="35" spans="1:9" x14ac:dyDescent="0.25">
      <c r="A35" s="14"/>
      <c r="B35" s="14"/>
      <c r="C35" s="15"/>
      <c r="D35" s="15"/>
      <c r="E35" s="16"/>
      <c r="F35" s="16"/>
      <c r="G35" s="20">
        <f>IF(E35="","",E35-N(F35))</f>
      </c>
      <c r="H35" s="21">
        <f>IF(OR(E35="",D35=""),"",IF(G35&lt;=0,0,MAX(0,Dashboard!$C$2-D35)))</f>
      </c>
      <c r="I35" s="22">
        <f>IF(E35="","",IF(G35&lt;=0,"Paid",IF(H35&lt;=0,"Current",IF(H35&lt;=30,"1-30",IF(H35&lt;=60,"31-60",IF(H35&lt;=90,"61-90","90+"))))))</f>
      </c>
    </row>
    <row r="36" spans="1:9" x14ac:dyDescent="0.25">
      <c r="A36" s="14"/>
      <c r="B36" s="14"/>
      <c r="C36" s="15"/>
      <c r="D36" s="15"/>
      <c r="E36" s="16"/>
      <c r="F36" s="16"/>
      <c r="G36" s="17">
        <f>IF(E36="","",E36-N(F36))</f>
      </c>
      <c r="H36" s="18">
        <f>IF(OR(E36="",D36=""),"",IF(G36&lt;=0,0,MAX(0,Dashboard!$C$2-D36)))</f>
      </c>
      <c r="I36" s="19">
        <f>IF(E36="","",IF(G36&lt;=0,"Paid",IF(H36&lt;=0,"Current",IF(H36&lt;=30,"1-30",IF(H36&lt;=60,"31-60",IF(H36&lt;=90,"61-90","90+"))))))</f>
      </c>
    </row>
    <row r="37" spans="1:9" x14ac:dyDescent="0.25">
      <c r="A37" s="14"/>
      <c r="B37" s="14"/>
      <c r="C37" s="15"/>
      <c r="D37" s="15"/>
      <c r="E37" s="16"/>
      <c r="F37" s="16"/>
      <c r="G37" s="20">
        <f>IF(E37="","",E37-N(F37))</f>
      </c>
      <c r="H37" s="21">
        <f>IF(OR(E37="",D37=""),"",IF(G37&lt;=0,0,MAX(0,Dashboard!$C$2-D37)))</f>
      </c>
      <c r="I37" s="22">
        <f>IF(E37="","",IF(G37&lt;=0,"Paid",IF(H37&lt;=0,"Current",IF(H37&lt;=30,"1-30",IF(H37&lt;=60,"31-60",IF(H37&lt;=90,"61-90","90+"))))))</f>
      </c>
    </row>
    <row r="38" spans="1:9" x14ac:dyDescent="0.25">
      <c r="A38" s="14"/>
      <c r="B38" s="14"/>
      <c r="C38" s="15"/>
      <c r="D38" s="15"/>
      <c r="E38" s="16"/>
      <c r="F38" s="16"/>
      <c r="G38" s="17">
        <f>IF(E38="","",E38-N(F38))</f>
      </c>
      <c r="H38" s="18">
        <f>IF(OR(E38="",D38=""),"",IF(G38&lt;=0,0,MAX(0,Dashboard!$C$2-D38)))</f>
      </c>
      <c r="I38" s="19">
        <f>IF(E38="","",IF(G38&lt;=0,"Paid",IF(H38&lt;=0,"Current",IF(H38&lt;=30,"1-30",IF(H38&lt;=60,"31-60",IF(H38&lt;=90,"61-90","90+"))))))</f>
      </c>
    </row>
    <row r="39" spans="1:9" x14ac:dyDescent="0.25">
      <c r="A39" s="14"/>
      <c r="B39" s="14"/>
      <c r="C39" s="15"/>
      <c r="D39" s="15"/>
      <c r="E39" s="16"/>
      <c r="F39" s="16"/>
      <c r="G39" s="20">
        <f>IF(E39="","",E39-N(F39))</f>
      </c>
      <c r="H39" s="21">
        <f>IF(OR(E39="",D39=""),"",IF(G39&lt;=0,0,MAX(0,Dashboard!$C$2-D39)))</f>
      </c>
      <c r="I39" s="22">
        <f>IF(E39="","",IF(G39&lt;=0,"Paid",IF(H39&lt;=0,"Current",IF(H39&lt;=30,"1-30",IF(H39&lt;=60,"31-60",IF(H39&lt;=90,"61-90","90+"))))))</f>
      </c>
    </row>
    <row r="40" spans="1:9" x14ac:dyDescent="0.25">
      <c r="A40" s="14"/>
      <c r="B40" s="14"/>
      <c r="C40" s="15"/>
      <c r="D40" s="15"/>
      <c r="E40" s="16"/>
      <c r="F40" s="16"/>
      <c r="G40" s="17">
        <f>IF(E40="","",E40-N(F40))</f>
      </c>
      <c r="H40" s="18">
        <f>IF(OR(E40="",D40=""),"",IF(G40&lt;=0,0,MAX(0,Dashboard!$C$2-D40)))</f>
      </c>
      <c r="I40" s="19">
        <f>IF(E40="","",IF(G40&lt;=0,"Paid",IF(H40&lt;=0,"Current",IF(H40&lt;=30,"1-30",IF(H40&lt;=60,"31-60",IF(H40&lt;=90,"61-90","90+"))))))</f>
      </c>
    </row>
    <row r="41" spans="1:9" x14ac:dyDescent="0.25">
      <c r="A41" s="14"/>
      <c r="B41" s="14"/>
      <c r="C41" s="15"/>
      <c r="D41" s="15"/>
      <c r="E41" s="16"/>
      <c r="F41" s="16"/>
      <c r="G41" s="20">
        <f>IF(E41="","",E41-N(F41))</f>
      </c>
      <c r="H41" s="21">
        <f>IF(OR(E41="",D41=""),"",IF(G41&lt;=0,0,MAX(0,Dashboard!$C$2-D41)))</f>
      </c>
      <c r="I41" s="22">
        <f>IF(E41="","",IF(G41&lt;=0,"Paid",IF(H41&lt;=0,"Current",IF(H41&lt;=30,"1-30",IF(H41&lt;=60,"31-60",IF(H41&lt;=90,"61-90","90+"))))))</f>
      </c>
    </row>
    <row r="42" spans="1:9" x14ac:dyDescent="0.25">
      <c r="A42" s="14"/>
      <c r="B42" s="14"/>
      <c r="C42" s="15"/>
      <c r="D42" s="15"/>
      <c r="E42" s="16"/>
      <c r="F42" s="16"/>
      <c r="G42" s="17">
        <f>IF(E42="","",E42-N(F42))</f>
      </c>
      <c r="H42" s="18">
        <f>IF(OR(E42="",D42=""),"",IF(G42&lt;=0,0,MAX(0,Dashboard!$C$2-D42)))</f>
      </c>
      <c r="I42" s="19">
        <f>IF(E42="","",IF(G42&lt;=0,"Paid",IF(H42&lt;=0,"Current",IF(H42&lt;=30,"1-30",IF(H42&lt;=60,"31-60",IF(H42&lt;=90,"61-90","90+"))))))</f>
      </c>
    </row>
    <row r="43" spans="1:9" x14ac:dyDescent="0.25">
      <c r="A43" s="14"/>
      <c r="B43" s="14"/>
      <c r="C43" s="15"/>
      <c r="D43" s="15"/>
      <c r="E43" s="16"/>
      <c r="F43" s="16"/>
      <c r="G43" s="20">
        <f>IF(E43="","",E43-N(F43))</f>
      </c>
      <c r="H43" s="21">
        <f>IF(OR(E43="",D43=""),"",IF(G43&lt;=0,0,MAX(0,Dashboard!$C$2-D43)))</f>
      </c>
      <c r="I43" s="22">
        <f>IF(E43="","",IF(G43&lt;=0,"Paid",IF(H43&lt;=0,"Current",IF(H43&lt;=30,"1-30",IF(H43&lt;=60,"31-60",IF(H43&lt;=90,"61-90","90+"))))))</f>
      </c>
    </row>
    <row r="44" spans="1:9" x14ac:dyDescent="0.25">
      <c r="A44" s="14"/>
      <c r="B44" s="14"/>
      <c r="C44" s="15"/>
      <c r="D44" s="15"/>
      <c r="E44" s="16"/>
      <c r="F44" s="16"/>
      <c r="G44" s="17">
        <f>IF(E44="","",E44-N(F44))</f>
      </c>
      <c r="H44" s="18">
        <f>IF(OR(E44="",D44=""),"",IF(G44&lt;=0,0,MAX(0,Dashboard!$C$2-D44)))</f>
      </c>
      <c r="I44" s="19">
        <f>IF(E44="","",IF(G44&lt;=0,"Paid",IF(H44&lt;=0,"Current",IF(H44&lt;=30,"1-30",IF(H44&lt;=60,"31-60",IF(H44&lt;=90,"61-90","90+"))))))</f>
      </c>
    </row>
    <row r="45" spans="1:9" x14ac:dyDescent="0.25">
      <c r="A45" s="14"/>
      <c r="B45" s="14"/>
      <c r="C45" s="15"/>
      <c r="D45" s="15"/>
      <c r="E45" s="16"/>
      <c r="F45" s="16"/>
      <c r="G45" s="20">
        <f>IF(E45="","",E45-N(F45))</f>
      </c>
      <c r="H45" s="21">
        <f>IF(OR(E45="",D45=""),"",IF(G45&lt;=0,0,MAX(0,Dashboard!$C$2-D45)))</f>
      </c>
      <c r="I45" s="22">
        <f>IF(E45="","",IF(G45&lt;=0,"Paid",IF(H45&lt;=0,"Current",IF(H45&lt;=30,"1-30",IF(H45&lt;=60,"31-60",IF(H45&lt;=90,"61-90","90+"))))))</f>
      </c>
    </row>
    <row r="46" spans="1:9" x14ac:dyDescent="0.25">
      <c r="A46" s="14"/>
      <c r="B46" s="14"/>
      <c r="C46" s="15"/>
      <c r="D46" s="15"/>
      <c r="E46" s="16"/>
      <c r="F46" s="16"/>
      <c r="G46" s="17">
        <f>IF(E46="","",E46-N(F46))</f>
      </c>
      <c r="H46" s="18">
        <f>IF(OR(E46="",D46=""),"",IF(G46&lt;=0,0,MAX(0,Dashboard!$C$2-D46)))</f>
      </c>
      <c r="I46" s="19">
        <f>IF(E46="","",IF(G46&lt;=0,"Paid",IF(H46&lt;=0,"Current",IF(H46&lt;=30,"1-30",IF(H46&lt;=60,"31-60",IF(H46&lt;=90,"61-90","90+"))))))</f>
      </c>
    </row>
    <row r="47" spans="1:9" x14ac:dyDescent="0.25">
      <c r="A47" s="14"/>
      <c r="B47" s="14"/>
      <c r="C47" s="15"/>
      <c r="D47" s="15"/>
      <c r="E47" s="16"/>
      <c r="F47" s="16"/>
      <c r="G47" s="20">
        <f>IF(E47="","",E47-N(F47))</f>
      </c>
      <c r="H47" s="21">
        <f>IF(OR(E47="",D47=""),"",IF(G47&lt;=0,0,MAX(0,Dashboard!$C$2-D47)))</f>
      </c>
      <c r="I47" s="22">
        <f>IF(E47="","",IF(G47&lt;=0,"Paid",IF(H47&lt;=0,"Current",IF(H47&lt;=30,"1-30",IF(H47&lt;=60,"31-60",IF(H47&lt;=90,"61-90","90+"))))))</f>
      </c>
    </row>
    <row r="48" spans="1:9" x14ac:dyDescent="0.25">
      <c r="A48" s="14"/>
      <c r="B48" s="14"/>
      <c r="C48" s="15"/>
      <c r="D48" s="15"/>
      <c r="E48" s="16"/>
      <c r="F48" s="16"/>
      <c r="G48" s="17">
        <f>IF(E48="","",E48-N(F48))</f>
      </c>
      <c r="H48" s="18">
        <f>IF(OR(E48="",D48=""),"",IF(G48&lt;=0,0,MAX(0,Dashboard!$C$2-D48)))</f>
      </c>
      <c r="I48" s="19">
        <f>IF(E48="","",IF(G48&lt;=0,"Paid",IF(H48&lt;=0,"Current",IF(H48&lt;=30,"1-30",IF(H48&lt;=60,"31-60",IF(H48&lt;=90,"61-90","90+"))))))</f>
      </c>
    </row>
    <row r="49" spans="1:9" x14ac:dyDescent="0.25">
      <c r="A49" s="14"/>
      <c r="B49" s="14"/>
      <c r="C49" s="15"/>
      <c r="D49" s="15"/>
      <c r="E49" s="16"/>
      <c r="F49" s="16"/>
      <c r="G49" s="20">
        <f>IF(E49="","",E49-N(F49))</f>
      </c>
      <c r="H49" s="21">
        <f>IF(OR(E49="",D49=""),"",IF(G49&lt;=0,0,MAX(0,Dashboard!$C$2-D49)))</f>
      </c>
      <c r="I49" s="22">
        <f>IF(E49="","",IF(G49&lt;=0,"Paid",IF(H49&lt;=0,"Current",IF(H49&lt;=30,"1-30",IF(H49&lt;=60,"31-60",IF(H49&lt;=90,"61-90","90+"))))))</f>
      </c>
    </row>
    <row r="50" spans="1:9" x14ac:dyDescent="0.25">
      <c r="A50" s="14"/>
      <c r="B50" s="14"/>
      <c r="C50" s="15"/>
      <c r="D50" s="15"/>
      <c r="E50" s="16"/>
      <c r="F50" s="16"/>
      <c r="G50" s="17">
        <f>IF(E50="","",E50-N(F50))</f>
      </c>
      <c r="H50" s="18">
        <f>IF(OR(E50="",D50=""),"",IF(G50&lt;=0,0,MAX(0,Dashboard!$C$2-D50)))</f>
      </c>
      <c r="I50" s="19">
        <f>IF(E50="","",IF(G50&lt;=0,"Paid",IF(H50&lt;=0,"Current",IF(H50&lt;=30,"1-30",IF(H50&lt;=60,"31-60",IF(H50&lt;=90,"61-90","90+"))))))</f>
      </c>
    </row>
    <row r="51" spans="1:9" x14ac:dyDescent="0.25">
      <c r="A51" s="14"/>
      <c r="B51" s="14"/>
      <c r="C51" s="15"/>
      <c r="D51" s="15"/>
      <c r="E51" s="16"/>
      <c r="F51" s="16"/>
      <c r="G51" s="20">
        <f>IF(E51="","",E51-N(F51))</f>
      </c>
      <c r="H51" s="21">
        <f>IF(OR(E51="",D51=""),"",IF(G51&lt;=0,0,MAX(0,Dashboard!$C$2-D51)))</f>
      </c>
      <c r="I51" s="22">
        <f>IF(E51="","",IF(G51&lt;=0,"Paid",IF(H51&lt;=0,"Current",IF(H51&lt;=30,"1-30",IF(H51&lt;=60,"31-60",IF(H51&lt;=90,"61-90","90+"))))))</f>
      </c>
    </row>
    <row r="52" spans="1:9" x14ac:dyDescent="0.25">
      <c r="A52" s="14"/>
      <c r="B52" s="14"/>
      <c r="C52" s="15"/>
      <c r="D52" s="15"/>
      <c r="E52" s="16"/>
      <c r="F52" s="16"/>
      <c r="G52" s="17">
        <f>IF(E52="","",E52-N(F52))</f>
      </c>
      <c r="H52" s="18">
        <f>IF(OR(E52="",D52=""),"",IF(G52&lt;=0,0,MAX(0,Dashboard!$C$2-D52)))</f>
      </c>
      <c r="I52" s="19">
        <f>IF(E52="","",IF(G52&lt;=0,"Paid",IF(H52&lt;=0,"Current",IF(H52&lt;=30,"1-30",IF(H52&lt;=60,"31-60",IF(H52&lt;=90,"61-90","90+"))))))</f>
      </c>
    </row>
    <row r="53" spans="1:9" x14ac:dyDescent="0.25">
      <c r="A53" s="14"/>
      <c r="B53" s="14"/>
      <c r="C53" s="15"/>
      <c r="D53" s="15"/>
      <c r="E53" s="16"/>
      <c r="F53" s="16"/>
      <c r="G53" s="20">
        <f>IF(E53="","",E53-N(F53))</f>
      </c>
      <c r="H53" s="21">
        <f>IF(OR(E53="",D53=""),"",IF(G53&lt;=0,0,MAX(0,Dashboard!$C$2-D53)))</f>
      </c>
      <c r="I53" s="22">
        <f>IF(E53="","",IF(G53&lt;=0,"Paid",IF(H53&lt;=0,"Current",IF(H53&lt;=30,"1-30",IF(H53&lt;=60,"31-60",IF(H53&lt;=90,"61-90","90+"))))))</f>
      </c>
    </row>
    <row r="54" spans="1:9" x14ac:dyDescent="0.25">
      <c r="A54" s="14"/>
      <c r="B54" s="14"/>
      <c r="C54" s="15"/>
      <c r="D54" s="15"/>
      <c r="E54" s="16"/>
      <c r="F54" s="16"/>
      <c r="G54" s="17">
        <f>IF(E54="","",E54-N(F54))</f>
      </c>
      <c r="H54" s="18">
        <f>IF(OR(E54="",D54=""),"",IF(G54&lt;=0,0,MAX(0,Dashboard!$C$2-D54)))</f>
      </c>
      <c r="I54" s="19">
        <f>IF(E54="","",IF(G54&lt;=0,"Paid",IF(H54&lt;=0,"Current",IF(H54&lt;=30,"1-30",IF(H54&lt;=60,"31-60",IF(H54&lt;=90,"61-90","90+"))))))</f>
      </c>
    </row>
    <row r="55" spans="1:9" x14ac:dyDescent="0.25">
      <c r="A55" s="14"/>
      <c r="B55" s="14"/>
      <c r="C55" s="15"/>
      <c r="D55" s="15"/>
      <c r="E55" s="16"/>
      <c r="F55" s="16"/>
      <c r="G55" s="20">
        <f>IF(E55="","",E55-N(F55))</f>
      </c>
      <c r="H55" s="21">
        <f>IF(OR(E55="",D55=""),"",IF(G55&lt;=0,0,MAX(0,Dashboard!$C$2-D55)))</f>
      </c>
      <c r="I55" s="22">
        <f>IF(E55="","",IF(G55&lt;=0,"Paid",IF(H55&lt;=0,"Current",IF(H55&lt;=30,"1-30",IF(H55&lt;=60,"31-60",IF(H55&lt;=90,"61-90","90+"))))))</f>
      </c>
    </row>
    <row r="56" spans="1:9" x14ac:dyDescent="0.25">
      <c r="A56" s="14"/>
      <c r="B56" s="14"/>
      <c r="C56" s="15"/>
      <c r="D56" s="15"/>
      <c r="E56" s="16"/>
      <c r="F56" s="16"/>
      <c r="G56" s="17">
        <f>IF(E56="","",E56-N(F56))</f>
      </c>
      <c r="H56" s="18">
        <f>IF(OR(E56="",D56=""),"",IF(G56&lt;=0,0,MAX(0,Dashboard!$C$2-D56)))</f>
      </c>
      <c r="I56" s="19">
        <f>IF(E56="","",IF(G56&lt;=0,"Paid",IF(H56&lt;=0,"Current",IF(H56&lt;=30,"1-30",IF(H56&lt;=60,"31-60",IF(H56&lt;=90,"61-90","90+"))))))</f>
      </c>
    </row>
    <row r="57" spans="1:9" x14ac:dyDescent="0.25">
      <c r="A57" s="14"/>
      <c r="B57" s="14"/>
      <c r="C57" s="15"/>
      <c r="D57" s="15"/>
      <c r="E57" s="16"/>
      <c r="F57" s="16"/>
      <c r="G57" s="20">
        <f>IF(E57="","",E57-N(F57))</f>
      </c>
      <c r="H57" s="21">
        <f>IF(OR(E57="",D57=""),"",IF(G57&lt;=0,0,MAX(0,Dashboard!$C$2-D57)))</f>
      </c>
      <c r="I57" s="22">
        <f>IF(E57="","",IF(G57&lt;=0,"Paid",IF(H57&lt;=0,"Current",IF(H57&lt;=30,"1-30",IF(H57&lt;=60,"31-60",IF(H57&lt;=90,"61-90","90+"))))))</f>
      </c>
    </row>
    <row r="58" spans="1:9" x14ac:dyDescent="0.25">
      <c r="A58" s="14"/>
      <c r="B58" s="14"/>
      <c r="C58" s="15"/>
      <c r="D58" s="15"/>
      <c r="E58" s="16"/>
      <c r="F58" s="16"/>
      <c r="G58" s="17">
        <f>IF(E58="","",E58-N(F58))</f>
      </c>
      <c r="H58" s="18">
        <f>IF(OR(E58="",D58=""),"",IF(G58&lt;=0,0,MAX(0,Dashboard!$C$2-D58)))</f>
      </c>
      <c r="I58" s="19">
        <f>IF(E58="","",IF(G58&lt;=0,"Paid",IF(H58&lt;=0,"Current",IF(H58&lt;=30,"1-30",IF(H58&lt;=60,"31-60",IF(H58&lt;=90,"61-90","90+"))))))</f>
      </c>
    </row>
    <row r="59" spans="1:9" x14ac:dyDescent="0.25">
      <c r="A59" s="14"/>
      <c r="B59" s="14"/>
      <c r="C59" s="15"/>
      <c r="D59" s="15"/>
      <c r="E59" s="16"/>
      <c r="F59" s="16"/>
      <c r="G59" s="20">
        <f>IF(E59="","",E59-N(F59))</f>
      </c>
      <c r="H59" s="21">
        <f>IF(OR(E59="",D59=""),"",IF(G59&lt;=0,0,MAX(0,Dashboard!$C$2-D59)))</f>
      </c>
      <c r="I59" s="22">
        <f>IF(E59="","",IF(G59&lt;=0,"Paid",IF(H59&lt;=0,"Current",IF(H59&lt;=30,"1-30",IF(H59&lt;=60,"31-60",IF(H59&lt;=90,"61-90","90+"))))))</f>
      </c>
    </row>
    <row r="60" spans="1:9" x14ac:dyDescent="0.25">
      <c r="A60" s="14"/>
      <c r="B60" s="14"/>
      <c r="C60" s="15"/>
      <c r="D60" s="15"/>
      <c r="E60" s="16"/>
      <c r="F60" s="16"/>
      <c r="G60" s="17">
        <f>IF(E60="","",E60-N(F60))</f>
      </c>
      <c r="H60" s="18">
        <f>IF(OR(E60="",D60=""),"",IF(G60&lt;=0,0,MAX(0,Dashboard!$C$2-D60)))</f>
      </c>
      <c r="I60" s="19">
        <f>IF(E60="","",IF(G60&lt;=0,"Paid",IF(H60&lt;=0,"Current",IF(H60&lt;=30,"1-30",IF(H60&lt;=60,"31-60",IF(H60&lt;=90,"61-90","90+"))))))</f>
      </c>
    </row>
    <row r="61" spans="1:9" x14ac:dyDescent="0.25">
      <c r="A61" s="14"/>
      <c r="B61" s="14"/>
      <c r="C61" s="15"/>
      <c r="D61" s="15"/>
      <c r="E61" s="16"/>
      <c r="F61" s="16"/>
      <c r="G61" s="20">
        <f>IF(E61="","",E61-N(F61))</f>
      </c>
      <c r="H61" s="21">
        <f>IF(OR(E61="",D61=""),"",IF(G61&lt;=0,0,MAX(0,Dashboard!$C$2-D61)))</f>
      </c>
      <c r="I61" s="22">
        <f>IF(E61="","",IF(G61&lt;=0,"Paid",IF(H61&lt;=0,"Current",IF(H61&lt;=30,"1-30",IF(H61&lt;=60,"31-60",IF(H61&lt;=90,"61-90","90+"))))))</f>
      </c>
    </row>
    <row r="62" spans="1:9" x14ac:dyDescent="0.25">
      <c r="A62" s="14"/>
      <c r="B62" s="14"/>
      <c r="C62" s="15"/>
      <c r="D62" s="15"/>
      <c r="E62" s="16"/>
      <c r="F62" s="16"/>
      <c r="G62" s="17">
        <f>IF(E62="","",E62-N(F62))</f>
      </c>
      <c r="H62" s="18">
        <f>IF(OR(E62="",D62=""),"",IF(G62&lt;=0,0,MAX(0,Dashboard!$C$2-D62)))</f>
      </c>
      <c r="I62" s="19">
        <f>IF(E62="","",IF(G62&lt;=0,"Paid",IF(H62&lt;=0,"Current",IF(H62&lt;=30,"1-30",IF(H62&lt;=60,"31-60",IF(H62&lt;=90,"61-90","90+"))))))</f>
      </c>
    </row>
    <row r="63" spans="1:9" x14ac:dyDescent="0.25">
      <c r="A63" s="14"/>
      <c r="B63" s="14"/>
      <c r="C63" s="15"/>
      <c r="D63" s="15"/>
      <c r="E63" s="16"/>
      <c r="F63" s="16"/>
      <c r="G63" s="20">
        <f>IF(E63="","",E63-N(F63))</f>
      </c>
      <c r="H63" s="21">
        <f>IF(OR(E63="",D63=""),"",IF(G63&lt;=0,0,MAX(0,Dashboard!$C$2-D63)))</f>
      </c>
      <c r="I63" s="22">
        <f>IF(E63="","",IF(G63&lt;=0,"Paid",IF(H63&lt;=0,"Current",IF(H63&lt;=30,"1-30",IF(H63&lt;=60,"31-60",IF(H63&lt;=90,"61-90","90+"))))))</f>
      </c>
    </row>
    <row r="64" spans="1:9" x14ac:dyDescent="0.25">
      <c r="A64" s="14"/>
      <c r="B64" s="14"/>
      <c r="C64" s="15"/>
      <c r="D64" s="15"/>
      <c r="E64" s="16"/>
      <c r="F64" s="16"/>
      <c r="G64" s="17">
        <f>IF(E64="","",E64-N(F64))</f>
      </c>
      <c r="H64" s="18">
        <f>IF(OR(E64="",D64=""),"",IF(G64&lt;=0,0,MAX(0,Dashboard!$C$2-D64)))</f>
      </c>
      <c r="I64" s="19">
        <f>IF(E64="","",IF(G64&lt;=0,"Paid",IF(H64&lt;=0,"Current",IF(H64&lt;=30,"1-30",IF(H64&lt;=60,"31-60",IF(H64&lt;=90,"61-90","90+"))))))</f>
      </c>
    </row>
    <row r="65" spans="1:9" x14ac:dyDescent="0.25">
      <c r="A65" s="14"/>
      <c r="B65" s="14"/>
      <c r="C65" s="15"/>
      <c r="D65" s="15"/>
      <c r="E65" s="16"/>
      <c r="F65" s="16"/>
      <c r="G65" s="20">
        <f>IF(E65="","",E65-N(F65))</f>
      </c>
      <c r="H65" s="21">
        <f>IF(OR(E65="",D65=""),"",IF(G65&lt;=0,0,MAX(0,Dashboard!$C$2-D65)))</f>
      </c>
      <c r="I65" s="22">
        <f>IF(E65="","",IF(G65&lt;=0,"Paid",IF(H65&lt;=0,"Current",IF(H65&lt;=30,"1-30",IF(H65&lt;=60,"31-60",IF(H65&lt;=90,"61-90","90+"))))))</f>
      </c>
    </row>
    <row r="66" spans="1:9" x14ac:dyDescent="0.25">
      <c r="A66" s="14"/>
      <c r="B66" s="14"/>
      <c r="C66" s="15"/>
      <c r="D66" s="15"/>
      <c r="E66" s="16"/>
      <c r="F66" s="16"/>
      <c r="G66" s="17">
        <f>IF(E66="","",E66-N(F66))</f>
      </c>
      <c r="H66" s="18">
        <f>IF(OR(E66="",D66=""),"",IF(G66&lt;=0,0,MAX(0,Dashboard!$C$2-D66)))</f>
      </c>
      <c r="I66" s="19">
        <f>IF(E66="","",IF(G66&lt;=0,"Paid",IF(H66&lt;=0,"Current",IF(H66&lt;=30,"1-30",IF(H66&lt;=60,"31-60",IF(H66&lt;=90,"61-90","90+"))))))</f>
      </c>
    </row>
    <row r="67" spans="1:9" x14ac:dyDescent="0.25">
      <c r="A67" s="14"/>
      <c r="B67" s="14"/>
      <c r="C67" s="15"/>
      <c r="D67" s="15"/>
      <c r="E67" s="16"/>
      <c r="F67" s="16"/>
      <c r="G67" s="20">
        <f>IF(E67="","",E67-N(F67))</f>
      </c>
      <c r="H67" s="21">
        <f>IF(OR(E67="",D67=""),"",IF(G67&lt;=0,0,MAX(0,Dashboard!$C$2-D67)))</f>
      </c>
      <c r="I67" s="22">
        <f>IF(E67="","",IF(G67&lt;=0,"Paid",IF(H67&lt;=0,"Current",IF(H67&lt;=30,"1-30",IF(H67&lt;=60,"31-60",IF(H67&lt;=90,"61-90","90+"))))))</f>
      </c>
    </row>
    <row r="68" spans="1:9" x14ac:dyDescent="0.25">
      <c r="A68" s="14"/>
      <c r="B68" s="14"/>
      <c r="C68" s="15"/>
      <c r="D68" s="15"/>
      <c r="E68" s="16"/>
      <c r="F68" s="16"/>
      <c r="G68" s="17">
        <f>IF(E68="","",E68-N(F68))</f>
      </c>
      <c r="H68" s="18">
        <f>IF(OR(E68="",D68=""),"",IF(G68&lt;=0,0,MAX(0,Dashboard!$C$2-D68)))</f>
      </c>
      <c r="I68" s="19">
        <f>IF(E68="","",IF(G68&lt;=0,"Paid",IF(H68&lt;=0,"Current",IF(H68&lt;=30,"1-30",IF(H68&lt;=60,"31-60",IF(H68&lt;=90,"61-90","90+"))))))</f>
      </c>
    </row>
    <row r="69" spans="1:9" x14ac:dyDescent="0.25">
      <c r="A69" s="14"/>
      <c r="B69" s="14"/>
      <c r="C69" s="15"/>
      <c r="D69" s="15"/>
      <c r="E69" s="16"/>
      <c r="F69" s="16"/>
      <c r="G69" s="20">
        <f>IF(E69="","",E69-N(F69))</f>
      </c>
      <c r="H69" s="21">
        <f>IF(OR(E69="",D69=""),"",IF(G69&lt;=0,0,MAX(0,Dashboard!$C$2-D69)))</f>
      </c>
      <c r="I69" s="22">
        <f>IF(E69="","",IF(G69&lt;=0,"Paid",IF(H69&lt;=0,"Current",IF(H69&lt;=30,"1-30",IF(H69&lt;=60,"31-60",IF(H69&lt;=90,"61-90","90+"))))))</f>
      </c>
    </row>
    <row r="70" spans="1:9" x14ac:dyDescent="0.25">
      <c r="A70" s="14"/>
      <c r="B70" s="14"/>
      <c r="C70" s="15"/>
      <c r="D70" s="15"/>
      <c r="E70" s="16"/>
      <c r="F70" s="16"/>
      <c r="G70" s="17">
        <f>IF(E70="","",E70-N(F70))</f>
      </c>
      <c r="H70" s="18">
        <f>IF(OR(E70="",D70=""),"",IF(G70&lt;=0,0,MAX(0,Dashboard!$C$2-D70)))</f>
      </c>
      <c r="I70" s="19">
        <f>IF(E70="","",IF(G70&lt;=0,"Paid",IF(H70&lt;=0,"Current",IF(H70&lt;=30,"1-30",IF(H70&lt;=60,"31-60",IF(H70&lt;=90,"61-90","90+"))))))</f>
      </c>
    </row>
    <row r="71" spans="1:9" x14ac:dyDescent="0.25">
      <c r="A71" s="14"/>
      <c r="B71" s="14"/>
      <c r="C71" s="15"/>
      <c r="D71" s="15"/>
      <c r="E71" s="16"/>
      <c r="F71" s="16"/>
      <c r="G71" s="20">
        <f>IF(E71="","",E71-N(F71))</f>
      </c>
      <c r="H71" s="21">
        <f>IF(OR(E71="",D71=""),"",IF(G71&lt;=0,0,MAX(0,Dashboard!$C$2-D71)))</f>
      </c>
      <c r="I71" s="22">
        <f>IF(E71="","",IF(G71&lt;=0,"Paid",IF(H71&lt;=0,"Current",IF(H71&lt;=30,"1-30",IF(H71&lt;=60,"31-60",IF(H71&lt;=90,"61-90","90+"))))))</f>
      </c>
    </row>
    <row r="72" spans="1:9" x14ac:dyDescent="0.25">
      <c r="A72" s="14"/>
      <c r="B72" s="14"/>
      <c r="C72" s="15"/>
      <c r="D72" s="15"/>
      <c r="E72" s="16"/>
      <c r="F72" s="16"/>
      <c r="G72" s="17">
        <f>IF(E72="","",E72-N(F72))</f>
      </c>
      <c r="H72" s="18">
        <f>IF(OR(E72="",D72=""),"",IF(G72&lt;=0,0,MAX(0,Dashboard!$C$2-D72)))</f>
      </c>
      <c r="I72" s="19">
        <f>IF(E72="","",IF(G72&lt;=0,"Paid",IF(H72&lt;=0,"Current",IF(H72&lt;=30,"1-30",IF(H72&lt;=60,"31-60",IF(H72&lt;=90,"61-90","90+"))))))</f>
      </c>
    </row>
    <row r="73" spans="1:9" x14ac:dyDescent="0.25">
      <c r="A73" s="14"/>
      <c r="B73" s="14"/>
      <c r="C73" s="15"/>
      <c r="D73" s="15"/>
      <c r="E73" s="16"/>
      <c r="F73" s="16"/>
      <c r="G73" s="20">
        <f>IF(E73="","",E73-N(F73))</f>
      </c>
      <c r="H73" s="21">
        <f>IF(OR(E73="",D73=""),"",IF(G73&lt;=0,0,MAX(0,Dashboard!$C$2-D73)))</f>
      </c>
      <c r="I73" s="22">
        <f>IF(E73="","",IF(G73&lt;=0,"Paid",IF(H73&lt;=0,"Current",IF(H73&lt;=30,"1-30",IF(H73&lt;=60,"31-60",IF(H73&lt;=90,"61-90","90+"))))))</f>
      </c>
    </row>
    <row r="74" spans="1:9" x14ac:dyDescent="0.25">
      <c r="A74" s="14"/>
      <c r="B74" s="14"/>
      <c r="C74" s="15"/>
      <c r="D74" s="15"/>
      <c r="E74" s="16"/>
      <c r="F74" s="16"/>
      <c r="G74" s="17">
        <f>IF(E74="","",E74-N(F74))</f>
      </c>
      <c r="H74" s="18">
        <f>IF(OR(E74="",D74=""),"",IF(G74&lt;=0,0,MAX(0,Dashboard!$C$2-D74)))</f>
      </c>
      <c r="I74" s="19">
        <f>IF(E74="","",IF(G74&lt;=0,"Paid",IF(H74&lt;=0,"Current",IF(H74&lt;=30,"1-30",IF(H74&lt;=60,"31-60",IF(H74&lt;=90,"61-90","90+"))))))</f>
      </c>
    </row>
    <row r="75" spans="1:9" x14ac:dyDescent="0.25">
      <c r="A75" s="14"/>
      <c r="B75" s="14"/>
      <c r="C75" s="15"/>
      <c r="D75" s="15"/>
      <c r="E75" s="16"/>
      <c r="F75" s="16"/>
      <c r="G75" s="20">
        <f>IF(E75="","",E75-N(F75))</f>
      </c>
      <c r="H75" s="21">
        <f>IF(OR(E75="",D75=""),"",IF(G75&lt;=0,0,MAX(0,Dashboard!$C$2-D75)))</f>
      </c>
      <c r="I75" s="22">
        <f>IF(E75="","",IF(G75&lt;=0,"Paid",IF(H75&lt;=0,"Current",IF(H75&lt;=30,"1-30",IF(H75&lt;=60,"31-60",IF(H75&lt;=90,"61-90","90+"))))))</f>
      </c>
    </row>
    <row r="76" spans="1:9" x14ac:dyDescent="0.25">
      <c r="A76" s="14"/>
      <c r="B76" s="14"/>
      <c r="C76" s="15"/>
      <c r="D76" s="15"/>
      <c r="E76" s="16"/>
      <c r="F76" s="16"/>
      <c r="G76" s="17">
        <f>IF(E76="","",E76-N(F76))</f>
      </c>
      <c r="H76" s="18">
        <f>IF(OR(E76="",D76=""),"",IF(G76&lt;=0,0,MAX(0,Dashboard!$C$2-D76)))</f>
      </c>
      <c r="I76" s="19">
        <f>IF(E76="","",IF(G76&lt;=0,"Paid",IF(H76&lt;=0,"Current",IF(H76&lt;=30,"1-30",IF(H76&lt;=60,"31-60",IF(H76&lt;=90,"61-90","90+"))))))</f>
      </c>
    </row>
    <row r="77" spans="1:9" x14ac:dyDescent="0.25">
      <c r="A77" s="14"/>
      <c r="B77" s="14"/>
      <c r="C77" s="15"/>
      <c r="D77" s="15"/>
      <c r="E77" s="16"/>
      <c r="F77" s="16"/>
      <c r="G77" s="20">
        <f>IF(E77="","",E77-N(F77))</f>
      </c>
      <c r="H77" s="21">
        <f>IF(OR(E77="",D77=""),"",IF(G77&lt;=0,0,MAX(0,Dashboard!$C$2-D77)))</f>
      </c>
      <c r="I77" s="22">
        <f>IF(E77="","",IF(G77&lt;=0,"Paid",IF(H77&lt;=0,"Current",IF(H77&lt;=30,"1-30",IF(H77&lt;=60,"31-60",IF(H77&lt;=90,"61-90","90+"))))))</f>
      </c>
    </row>
    <row r="78" spans="1:9" x14ac:dyDescent="0.25">
      <c r="A78" s="14"/>
      <c r="B78" s="14"/>
      <c r="C78" s="15"/>
      <c r="D78" s="15"/>
      <c r="E78" s="16"/>
      <c r="F78" s="16"/>
      <c r="G78" s="17">
        <f>IF(E78="","",E78-N(F78))</f>
      </c>
      <c r="H78" s="18">
        <f>IF(OR(E78="",D78=""),"",IF(G78&lt;=0,0,MAX(0,Dashboard!$C$2-D78)))</f>
      </c>
      <c r="I78" s="19">
        <f>IF(E78="","",IF(G78&lt;=0,"Paid",IF(H78&lt;=0,"Current",IF(H78&lt;=30,"1-30",IF(H78&lt;=60,"31-60",IF(H78&lt;=90,"61-90","90+"))))))</f>
      </c>
    </row>
    <row r="79" spans="1:9" x14ac:dyDescent="0.25">
      <c r="A79" s="14"/>
      <c r="B79" s="14"/>
      <c r="C79" s="15"/>
      <c r="D79" s="15"/>
      <c r="E79" s="16"/>
      <c r="F79" s="16"/>
      <c r="G79" s="20">
        <f>IF(E79="","",E79-N(F79))</f>
      </c>
      <c r="H79" s="21">
        <f>IF(OR(E79="",D79=""),"",IF(G79&lt;=0,0,MAX(0,Dashboard!$C$2-D79)))</f>
      </c>
      <c r="I79" s="22">
        <f>IF(E79="","",IF(G79&lt;=0,"Paid",IF(H79&lt;=0,"Current",IF(H79&lt;=30,"1-30",IF(H79&lt;=60,"31-60",IF(H79&lt;=90,"61-90","90+"))))))</f>
      </c>
    </row>
    <row r="80" spans="1:9" x14ac:dyDescent="0.25">
      <c r="A80" s="14"/>
      <c r="B80" s="14"/>
      <c r="C80" s="15"/>
      <c r="D80" s="15"/>
      <c r="E80" s="16"/>
      <c r="F80" s="16"/>
      <c r="G80" s="17">
        <f>IF(E80="","",E80-N(F80))</f>
      </c>
      <c r="H80" s="18">
        <f>IF(OR(E80="",D80=""),"",IF(G80&lt;=0,0,MAX(0,Dashboard!$C$2-D80)))</f>
      </c>
      <c r="I80" s="19">
        <f>IF(E80="","",IF(G80&lt;=0,"Paid",IF(H80&lt;=0,"Current",IF(H80&lt;=30,"1-30",IF(H80&lt;=60,"31-60",IF(H80&lt;=90,"61-90","90+"))))))</f>
      </c>
    </row>
    <row r="81" spans="1:9" x14ac:dyDescent="0.25">
      <c r="A81" s="14"/>
      <c r="B81" s="14"/>
      <c r="C81" s="15"/>
      <c r="D81" s="15"/>
      <c r="E81" s="16"/>
      <c r="F81" s="16"/>
      <c r="G81" s="20">
        <f>IF(E81="","",E81-N(F81))</f>
      </c>
      <c r="H81" s="21">
        <f>IF(OR(E81="",D81=""),"",IF(G81&lt;=0,0,MAX(0,Dashboard!$C$2-D81)))</f>
      </c>
      <c r="I81" s="22">
        <f>IF(E81="","",IF(G81&lt;=0,"Paid",IF(H81&lt;=0,"Current",IF(H81&lt;=30,"1-30",IF(H81&lt;=60,"31-60",IF(H81&lt;=90,"61-90","90+"))))))</f>
      </c>
    </row>
    <row r="82" spans="1:9" x14ac:dyDescent="0.25">
      <c r="A82" s="14"/>
      <c r="B82" s="14"/>
      <c r="C82" s="15"/>
      <c r="D82" s="15"/>
      <c r="E82" s="16"/>
      <c r="F82" s="16"/>
      <c r="G82" s="17">
        <f>IF(E82="","",E82-N(F82))</f>
      </c>
      <c r="H82" s="18">
        <f>IF(OR(E82="",D82=""),"",IF(G82&lt;=0,0,MAX(0,Dashboard!$C$2-D82)))</f>
      </c>
      <c r="I82" s="19">
        <f>IF(E82="","",IF(G82&lt;=0,"Paid",IF(H82&lt;=0,"Current",IF(H82&lt;=30,"1-30",IF(H82&lt;=60,"31-60",IF(H82&lt;=90,"61-90","90+"))))))</f>
      </c>
    </row>
    <row r="83" spans="1:9" x14ac:dyDescent="0.25">
      <c r="A83" s="14"/>
      <c r="B83" s="14"/>
      <c r="C83" s="15"/>
      <c r="D83" s="15"/>
      <c r="E83" s="16"/>
      <c r="F83" s="16"/>
      <c r="G83" s="20">
        <f>IF(E83="","",E83-N(F83))</f>
      </c>
      <c r="H83" s="21">
        <f>IF(OR(E83="",D83=""),"",IF(G83&lt;=0,0,MAX(0,Dashboard!$C$2-D83)))</f>
      </c>
      <c r="I83" s="22">
        <f>IF(E83="","",IF(G83&lt;=0,"Paid",IF(H83&lt;=0,"Current",IF(H83&lt;=30,"1-30",IF(H83&lt;=60,"31-60",IF(H83&lt;=90,"61-90","90+"))))))</f>
      </c>
    </row>
    <row r="84" spans="1:9" x14ac:dyDescent="0.25">
      <c r="A84" s="14"/>
      <c r="B84" s="14"/>
      <c r="C84" s="15"/>
      <c r="D84" s="15"/>
      <c r="E84" s="16"/>
      <c r="F84" s="16"/>
      <c r="G84" s="17">
        <f>IF(E84="","",E84-N(F84))</f>
      </c>
      <c r="H84" s="18">
        <f>IF(OR(E84="",D84=""),"",IF(G84&lt;=0,0,MAX(0,Dashboard!$C$2-D84)))</f>
      </c>
      <c r="I84" s="19">
        <f>IF(E84="","",IF(G84&lt;=0,"Paid",IF(H84&lt;=0,"Current",IF(H84&lt;=30,"1-30",IF(H84&lt;=60,"31-60",IF(H84&lt;=90,"61-90","90+"))))))</f>
      </c>
    </row>
    <row r="85" spans="1:9" x14ac:dyDescent="0.25">
      <c r="A85" s="14"/>
      <c r="B85" s="14"/>
      <c r="C85" s="15"/>
      <c r="D85" s="15"/>
      <c r="E85" s="16"/>
      <c r="F85" s="16"/>
      <c r="G85" s="20">
        <f>IF(E85="","",E85-N(F85))</f>
      </c>
      <c r="H85" s="21">
        <f>IF(OR(E85="",D85=""),"",IF(G85&lt;=0,0,MAX(0,Dashboard!$C$2-D85)))</f>
      </c>
      <c r="I85" s="22">
        <f>IF(E85="","",IF(G85&lt;=0,"Paid",IF(H85&lt;=0,"Current",IF(H85&lt;=30,"1-30",IF(H85&lt;=60,"31-60",IF(H85&lt;=90,"61-90","90+"))))))</f>
      </c>
    </row>
    <row r="86" spans="1:9" x14ac:dyDescent="0.25">
      <c r="A86" s="14"/>
      <c r="B86" s="14"/>
      <c r="C86" s="15"/>
      <c r="D86" s="15"/>
      <c r="E86" s="16"/>
      <c r="F86" s="16"/>
      <c r="G86" s="17">
        <f>IF(E86="","",E86-N(F86))</f>
      </c>
      <c r="H86" s="18">
        <f>IF(OR(E86="",D86=""),"",IF(G86&lt;=0,0,MAX(0,Dashboard!$C$2-D86)))</f>
      </c>
      <c r="I86" s="19">
        <f>IF(E86="","",IF(G86&lt;=0,"Paid",IF(H86&lt;=0,"Current",IF(H86&lt;=30,"1-30",IF(H86&lt;=60,"31-60",IF(H86&lt;=90,"61-90","90+"))))))</f>
      </c>
    </row>
    <row r="87" spans="1:9" x14ac:dyDescent="0.25">
      <c r="A87" s="14"/>
      <c r="B87" s="14"/>
      <c r="C87" s="15"/>
      <c r="D87" s="15"/>
      <c r="E87" s="16"/>
      <c r="F87" s="16"/>
      <c r="G87" s="20">
        <f>IF(E87="","",E87-N(F87))</f>
      </c>
      <c r="H87" s="21">
        <f>IF(OR(E87="",D87=""),"",IF(G87&lt;=0,0,MAX(0,Dashboard!$C$2-D87)))</f>
      </c>
      <c r="I87" s="22">
        <f>IF(E87="","",IF(G87&lt;=0,"Paid",IF(H87&lt;=0,"Current",IF(H87&lt;=30,"1-30",IF(H87&lt;=60,"31-60",IF(H87&lt;=90,"61-90","90+"))))))</f>
      </c>
    </row>
    <row r="88" spans="1:9" x14ac:dyDescent="0.25">
      <c r="A88" s="14"/>
      <c r="B88" s="14"/>
      <c r="C88" s="15"/>
      <c r="D88" s="15"/>
      <c r="E88" s="16"/>
      <c r="F88" s="16"/>
      <c r="G88" s="17">
        <f>IF(E88="","",E88-N(F88))</f>
      </c>
      <c r="H88" s="18">
        <f>IF(OR(E88="",D88=""),"",IF(G88&lt;=0,0,MAX(0,Dashboard!$C$2-D88)))</f>
      </c>
      <c r="I88" s="19">
        <f>IF(E88="","",IF(G88&lt;=0,"Paid",IF(H88&lt;=0,"Current",IF(H88&lt;=30,"1-30",IF(H88&lt;=60,"31-60",IF(H88&lt;=90,"61-90","90+"))))))</f>
      </c>
    </row>
    <row r="89" spans="1:9" x14ac:dyDescent="0.25">
      <c r="A89" s="14"/>
      <c r="B89" s="14"/>
      <c r="C89" s="15"/>
      <c r="D89" s="15"/>
      <c r="E89" s="16"/>
      <c r="F89" s="16"/>
      <c r="G89" s="20">
        <f>IF(E89="","",E89-N(F89))</f>
      </c>
      <c r="H89" s="21">
        <f>IF(OR(E89="",D89=""),"",IF(G89&lt;=0,0,MAX(0,Dashboard!$C$2-D89)))</f>
      </c>
      <c r="I89" s="22">
        <f>IF(E89="","",IF(G89&lt;=0,"Paid",IF(H89&lt;=0,"Current",IF(H89&lt;=30,"1-30",IF(H89&lt;=60,"31-60",IF(H89&lt;=90,"61-90","90+"))))))</f>
      </c>
    </row>
    <row r="90" spans="1:9" x14ac:dyDescent="0.25">
      <c r="A90" s="14"/>
      <c r="B90" s="14"/>
      <c r="C90" s="15"/>
      <c r="D90" s="15"/>
      <c r="E90" s="16"/>
      <c r="F90" s="16"/>
      <c r="G90" s="17">
        <f>IF(E90="","",E90-N(F90))</f>
      </c>
      <c r="H90" s="18">
        <f>IF(OR(E90="",D90=""),"",IF(G90&lt;=0,0,MAX(0,Dashboard!$C$2-D90)))</f>
      </c>
      <c r="I90" s="19">
        <f>IF(E90="","",IF(G90&lt;=0,"Paid",IF(H90&lt;=0,"Current",IF(H90&lt;=30,"1-30",IF(H90&lt;=60,"31-60",IF(H90&lt;=90,"61-90","90+"))))))</f>
      </c>
    </row>
    <row r="91" spans="1:9" x14ac:dyDescent="0.25">
      <c r="A91" s="14"/>
      <c r="B91" s="14"/>
      <c r="C91" s="15"/>
      <c r="D91" s="15"/>
      <c r="E91" s="16"/>
      <c r="F91" s="16"/>
      <c r="G91" s="20">
        <f>IF(E91="","",E91-N(F91))</f>
      </c>
      <c r="H91" s="21">
        <f>IF(OR(E91="",D91=""),"",IF(G91&lt;=0,0,MAX(0,Dashboard!$C$2-D91)))</f>
      </c>
      <c r="I91" s="22">
        <f>IF(E91="","",IF(G91&lt;=0,"Paid",IF(H91&lt;=0,"Current",IF(H91&lt;=30,"1-30",IF(H91&lt;=60,"31-60",IF(H91&lt;=90,"61-90","90+"))))))</f>
      </c>
    </row>
    <row r="92" spans="1:9" x14ac:dyDescent="0.25">
      <c r="A92" s="14"/>
      <c r="B92" s="14"/>
      <c r="C92" s="15"/>
      <c r="D92" s="15"/>
      <c r="E92" s="16"/>
      <c r="F92" s="16"/>
      <c r="G92" s="17">
        <f>IF(E92="","",E92-N(F92))</f>
      </c>
      <c r="H92" s="18">
        <f>IF(OR(E92="",D92=""),"",IF(G92&lt;=0,0,MAX(0,Dashboard!$C$2-D92)))</f>
      </c>
      <c r="I92" s="19">
        <f>IF(E92="","",IF(G92&lt;=0,"Paid",IF(H92&lt;=0,"Current",IF(H92&lt;=30,"1-30",IF(H92&lt;=60,"31-60",IF(H92&lt;=90,"61-90","90+"))))))</f>
      </c>
    </row>
    <row r="93" spans="1:9" x14ac:dyDescent="0.25">
      <c r="A93" s="14"/>
      <c r="B93" s="14"/>
      <c r="C93" s="15"/>
      <c r="D93" s="15"/>
      <c r="E93" s="16"/>
      <c r="F93" s="16"/>
      <c r="G93" s="20">
        <f>IF(E93="","",E93-N(F93))</f>
      </c>
      <c r="H93" s="21">
        <f>IF(OR(E93="",D93=""),"",IF(G93&lt;=0,0,MAX(0,Dashboard!$C$2-D93)))</f>
      </c>
      <c r="I93" s="22">
        <f>IF(E93="","",IF(G93&lt;=0,"Paid",IF(H93&lt;=0,"Current",IF(H93&lt;=30,"1-30",IF(H93&lt;=60,"31-60",IF(H93&lt;=90,"61-90","90+"))))))</f>
      </c>
    </row>
    <row r="94" spans="1:9" x14ac:dyDescent="0.25">
      <c r="A94" s="14"/>
      <c r="B94" s="14"/>
      <c r="C94" s="15"/>
      <c r="D94" s="15"/>
      <c r="E94" s="16"/>
      <c r="F94" s="16"/>
      <c r="G94" s="17">
        <f>IF(E94="","",E94-N(F94))</f>
      </c>
      <c r="H94" s="18">
        <f>IF(OR(E94="",D94=""),"",IF(G94&lt;=0,0,MAX(0,Dashboard!$C$2-D94)))</f>
      </c>
      <c r="I94" s="19">
        <f>IF(E94="","",IF(G94&lt;=0,"Paid",IF(H94&lt;=0,"Current",IF(H94&lt;=30,"1-30",IF(H94&lt;=60,"31-60",IF(H94&lt;=90,"61-90","90+"))))))</f>
      </c>
    </row>
    <row r="95" spans="1:9" x14ac:dyDescent="0.25">
      <c r="A95" s="14"/>
      <c r="B95" s="14"/>
      <c r="C95" s="15"/>
      <c r="D95" s="15"/>
      <c r="E95" s="16"/>
      <c r="F95" s="16"/>
      <c r="G95" s="20">
        <f>IF(E95="","",E95-N(F95))</f>
      </c>
      <c r="H95" s="21">
        <f>IF(OR(E95="",D95=""),"",IF(G95&lt;=0,0,MAX(0,Dashboard!$C$2-D95)))</f>
      </c>
      <c r="I95" s="22">
        <f>IF(E95="","",IF(G95&lt;=0,"Paid",IF(H95&lt;=0,"Current",IF(H95&lt;=30,"1-30",IF(H95&lt;=60,"31-60",IF(H95&lt;=90,"61-90","90+"))))))</f>
      </c>
    </row>
    <row r="96" spans="1:9" x14ac:dyDescent="0.25">
      <c r="A96" s="14"/>
      <c r="B96" s="14"/>
      <c r="C96" s="15"/>
      <c r="D96" s="15"/>
      <c r="E96" s="16"/>
      <c r="F96" s="16"/>
      <c r="G96" s="17">
        <f>IF(E96="","",E96-N(F96))</f>
      </c>
      <c r="H96" s="18">
        <f>IF(OR(E96="",D96=""),"",IF(G96&lt;=0,0,MAX(0,Dashboard!$C$2-D96)))</f>
      </c>
      <c r="I96" s="19">
        <f>IF(E96="","",IF(G96&lt;=0,"Paid",IF(H96&lt;=0,"Current",IF(H96&lt;=30,"1-30",IF(H96&lt;=60,"31-60",IF(H96&lt;=90,"61-90","90+"))))))</f>
      </c>
    </row>
    <row r="97" spans="1:9" x14ac:dyDescent="0.25">
      <c r="A97" s="14"/>
      <c r="B97" s="14"/>
      <c r="C97" s="15"/>
      <c r="D97" s="15"/>
      <c r="E97" s="16"/>
      <c r="F97" s="16"/>
      <c r="G97" s="20">
        <f>IF(E97="","",E97-N(F97))</f>
      </c>
      <c r="H97" s="21">
        <f>IF(OR(E97="",D97=""),"",IF(G97&lt;=0,0,MAX(0,Dashboard!$C$2-D97)))</f>
      </c>
      <c r="I97" s="22">
        <f>IF(E97="","",IF(G97&lt;=0,"Paid",IF(H97&lt;=0,"Current",IF(H97&lt;=30,"1-30",IF(H97&lt;=60,"31-60",IF(H97&lt;=90,"61-90","90+"))))))</f>
      </c>
    </row>
    <row r="98" spans="1:9" x14ac:dyDescent="0.25">
      <c r="A98" s="14"/>
      <c r="B98" s="14"/>
      <c r="C98" s="15"/>
      <c r="D98" s="15"/>
      <c r="E98" s="16"/>
      <c r="F98" s="16"/>
      <c r="G98" s="17">
        <f>IF(E98="","",E98-N(F98))</f>
      </c>
      <c r="H98" s="18">
        <f>IF(OR(E98="",D98=""),"",IF(G98&lt;=0,0,MAX(0,Dashboard!$C$2-D98)))</f>
      </c>
      <c r="I98" s="19">
        <f>IF(E98="","",IF(G98&lt;=0,"Paid",IF(H98&lt;=0,"Current",IF(H98&lt;=30,"1-30",IF(H98&lt;=60,"31-60",IF(H98&lt;=90,"61-90","90+"))))))</f>
      </c>
    </row>
    <row r="99" spans="1:9" x14ac:dyDescent="0.25">
      <c r="A99" s="14"/>
      <c r="B99" s="14"/>
      <c r="C99" s="15"/>
      <c r="D99" s="15"/>
      <c r="E99" s="16"/>
      <c r="F99" s="16"/>
      <c r="G99" s="20">
        <f>IF(E99="","",E99-N(F99))</f>
      </c>
      <c r="H99" s="21">
        <f>IF(OR(E99="",D99=""),"",IF(G99&lt;=0,0,MAX(0,Dashboard!$C$2-D99)))</f>
      </c>
      <c r="I99" s="22">
        <f>IF(E99="","",IF(G99&lt;=0,"Paid",IF(H99&lt;=0,"Current",IF(H99&lt;=30,"1-30",IF(H99&lt;=60,"31-60",IF(H99&lt;=90,"61-90","90+"))))))</f>
      </c>
    </row>
    <row r="100" spans="1:9" x14ac:dyDescent="0.25">
      <c r="A100" s="14"/>
      <c r="B100" s="14"/>
      <c r="C100" s="15"/>
      <c r="D100" s="15"/>
      <c r="E100" s="16"/>
      <c r="F100" s="16"/>
      <c r="G100" s="17">
        <f>IF(E100="","",E100-N(F100))</f>
      </c>
      <c r="H100" s="18">
        <f>IF(OR(E100="",D100=""),"",IF(G100&lt;=0,0,MAX(0,Dashboard!$C$2-D100)))</f>
      </c>
      <c r="I100" s="19">
        <f>IF(E100="","",IF(G100&lt;=0,"Paid",IF(H100&lt;=0,"Current",IF(H100&lt;=30,"1-30",IF(H100&lt;=60,"31-60",IF(H100&lt;=90,"61-90","90+"))))))</f>
      </c>
    </row>
    <row r="101" spans="1:9" x14ac:dyDescent="0.25">
      <c r="A101" s="14"/>
      <c r="B101" s="14"/>
      <c r="C101" s="15"/>
      <c r="D101" s="15"/>
      <c r="E101" s="16"/>
      <c r="F101" s="16"/>
      <c r="G101" s="20">
        <f>IF(E101="","",E101-N(F101))</f>
      </c>
      <c r="H101" s="21">
        <f>IF(OR(E101="",D101=""),"",IF(G101&lt;=0,0,MAX(0,Dashboard!$C$2-D101)))</f>
      </c>
      <c r="I101" s="22">
        <f>IF(E101="","",IF(G101&lt;=0,"Paid",IF(H101&lt;=0,"Current",IF(H101&lt;=30,"1-30",IF(H101&lt;=60,"31-60",IF(H101&lt;=90,"61-90","90+"))))))</f>
      </c>
    </row>
  </sheetData>
  <sheetProtection sheet="1" formatColumns="0" formatRows="0" sort="0" autoFilter="0"/>
  <conditionalFormatting sqref="I2:I101">
    <cfRule type="containsText" dxfId="0" priority="1">
      <formula>NOT(ISERROR(SEARCH("90+",I2)))</formula>
    </cfRule>
    <cfRule type="containsText" dxfId="1" priority="2">
      <formula>NOT(ISERROR(SEARCH("Paid",I2)))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E14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6" customWidth="1"/>
    <col min="3" max="3" width="18" customWidth="1"/>
    <col min="4" max="4" width="4" customWidth="1"/>
    <col min="5" max="6" width="16" customWidth="1"/>
    <col min="7" max="7" width="24" customWidth="1"/>
  </cols>
  <sheetData>
    <row r="1" spans="2:2" x14ac:dyDescent="0.25">
      <c r="B1" s="23" t="s">
        <v>24</v>
      </c>
    </row>
    <row r="2" spans="2:3" x14ac:dyDescent="0.25">
      <c r="B2" s="24" t="s">
        <v>25</v>
      </c>
      <c r="C2" s="15">
        <v>46226.17661256944</v>
      </c>
    </row>
    <row r="4" spans="2:3" x14ac:dyDescent="0.25">
      <c r="B4" s="24" t="s">
        <v>26</v>
      </c>
      <c r="C4" s="17">
        <f>SUM(Invoices!E2:E101)</f>
      </c>
    </row>
    <row r="5" spans="2:3" x14ac:dyDescent="0.25">
      <c r="B5" s="24" t="s">
        <v>27</v>
      </c>
      <c r="C5" s="17">
        <f>SUM(Invoices!F2:F101)</f>
      </c>
    </row>
    <row r="6" spans="2:3" x14ac:dyDescent="0.25">
      <c r="B6" s="24" t="s">
        <v>28</v>
      </c>
      <c r="C6" s="17">
        <f>SUM(Invoices!G2:G101)</f>
      </c>
    </row>
    <row r="7" spans="2:3" x14ac:dyDescent="0.25">
      <c r="B7" s="24" t="s">
        <v>29</v>
      </c>
      <c r="C7" s="17">
        <f>SUMIF(Invoices!H2:H101,"&gt;0",Invoices!G2:G101)</f>
      </c>
    </row>
    <row r="9" spans="2:2" x14ac:dyDescent="0.25">
      <c r="B9" s="25" t="s">
        <v>30</v>
      </c>
    </row>
    <row r="10" spans="2:5" x14ac:dyDescent="0.25">
      <c r="B10" s="26" t="s">
        <v>31</v>
      </c>
      <c r="C10" s="17">
        <f>SUMIF(Invoices!$I$2:$I$101,"Current",Invoices!$G$2:$G$101)</f>
      </c>
      <c r="E10" s="27">
        <f>IF(IFERROR(C10/MAX($C$10:$C$14),0)="","",REPT("|",MIN(20,ROUND(IFERROR(C10/MAX($C$10:$C$14),0)*20,0)))&amp;REPT("·",MAX(0,20-ROUND(IFERROR(C10/MAX($C$10:$C$14),0)*20,0))))</f>
      </c>
    </row>
    <row r="11" spans="2:5" x14ac:dyDescent="0.25">
      <c r="B11" s="26" t="s">
        <v>32</v>
      </c>
      <c r="C11" s="17">
        <f>SUMIF(Invoices!$I$2:$I$101,"1-30",Invoices!$G$2:$G$101)</f>
      </c>
      <c r="E11" s="27">
        <f>IF(IFERROR(C11/MAX($C$10:$C$14),0)="","",REPT("|",MIN(20,ROUND(IFERROR(C11/MAX($C$10:$C$14),0)*20,0)))&amp;REPT("·",MAX(0,20-ROUND(IFERROR(C11/MAX($C$10:$C$14),0)*20,0))))</f>
      </c>
    </row>
    <row r="12" spans="2:5" x14ac:dyDescent="0.25">
      <c r="B12" s="26" t="s">
        <v>33</v>
      </c>
      <c r="C12" s="17">
        <f>SUMIF(Invoices!$I$2:$I$101,"31-60",Invoices!$G$2:$G$101)</f>
      </c>
      <c r="E12" s="27">
        <f>IF(IFERROR(C12/MAX($C$10:$C$14),0)="","",REPT("|",MIN(20,ROUND(IFERROR(C12/MAX($C$10:$C$14),0)*20,0)))&amp;REPT("·",MAX(0,20-ROUND(IFERROR(C12/MAX($C$10:$C$14),0)*20,0))))</f>
      </c>
    </row>
    <row r="13" spans="2:5" x14ac:dyDescent="0.25">
      <c r="B13" s="26" t="s">
        <v>34</v>
      </c>
      <c r="C13" s="17">
        <f>SUMIF(Invoices!$I$2:$I$101,"61-90",Invoices!$G$2:$G$101)</f>
      </c>
      <c r="E13" s="27">
        <f>IF(IFERROR(C13/MAX($C$10:$C$14),0)="","",REPT("|",MIN(20,ROUND(IFERROR(C13/MAX($C$10:$C$14),0)*20,0)))&amp;REPT("·",MAX(0,20-ROUND(IFERROR(C13/MAX($C$10:$C$14),0)*20,0))))</f>
      </c>
    </row>
    <row r="14" spans="2:5" x14ac:dyDescent="0.25">
      <c r="B14" s="26" t="s">
        <v>35</v>
      </c>
      <c r="C14" s="28">
        <f>SUMIF(Invoices!$I$2:$I$101,"90+",Invoices!$G$2:$G$101)</f>
      </c>
      <c r="E14" s="27">
        <f>IF(IFERROR(C14/MAX($C$10:$C$14),0)="","",REPT("|",MIN(20,ROUND(IFERROR(C14/MAX($C$10:$C$14),0)*20,0)))&amp;REPT("·",MAX(0,20-ROUND(IFERROR(C14/MAX($C$10:$C$14),0)*20,0))))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Invoices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