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Batches" state="visible" r:id="rId5"/>
    <sheet sheetId="3" name="Clear First" state="visible" r:id="rId6"/>
    <sheet sheetId="4" name="Summary" state="visible" r:id="rId7"/>
  </sheets>
  <calcPr calcId="171027" fullCalcOnLoad="1"/>
</workbook>
</file>

<file path=xl/sharedStrings.xml><?xml version="1.0" encoding="utf-8"?>
<sst xmlns="http://schemas.openxmlformats.org/spreadsheetml/2006/main" count="73" uniqueCount="63">
  <si>
    <t>LeadAfrik</t>
  </si>
  <si>
    <t>Drug Expiry Tracker</t>
  </si>
  <si>
    <t>One row per drug batch, and the months left, an EXPIRED flag and an EXPIRING-SOON warning work themselves out from today — so nothing rots on the shelf unseen.</t>
  </si>
  <si>
    <t>How to use it</t>
  </si>
  <si>
    <t>1.  On Batches, set your expiring-soon window (default 3 months) at the top, then list each batch: drug name, batch number, quantity, unit cost, expiry date and supplier.</t>
  </si>
  <si>
    <t>2.  Months left counts down from today on its own. Status shows EXPIRED (red), EXPIRING SOON (amber) or OK (green).</t>
  </si>
  <si>
    <t>3.  Clear First lists the batches with the least shelf life, soonest first — work down that list to sell, use or return before they expire.</t>
  </si>
  <si>
    <t>4.  Summary shows how many batches, the total value, and the value already expired or expiring soon.</t>
  </si>
  <si>
    <t>Colour guide</t>
  </si>
  <si>
    <t xml:space="preserve">   Yellow cells — type here. These are the only cells you edit.</t>
  </si>
  <si>
    <t xml:space="preserve">   White cells — automatic formulas. Locked so the maths cannot break.</t>
  </si>
  <si>
    <t xml:space="preserve">   Red — needs attention (out of stock, below reorder level, expired).</t>
  </si>
  <si>
    <t xml:space="preserve">   Amber — a warning (low on stock, or expiring soon).</t>
  </si>
  <si>
    <t xml:space="preserve">   Green — all good (in stock, plenty of shelf life).</t>
  </si>
  <si>
    <t>This is a record-keeping aid — a simple stock and expiry book. It is NOT a licensed pharmacy or hospital system, and it holds no patient records. Keep using your official registers where the law requires them.</t>
  </si>
  <si>
    <t>This tracks medicines and batches only — no patient records. Keep it that way.</t>
  </si>
  <si>
    <t>Works in Excel, WPS or Google Sheets. On your phone, upload to Google Drive and open with Google Sheets.</t>
  </si>
  <si>
    <t>Need a receipt when you sell or return stock? Make one free at leadafrik.com/invoice.</t>
  </si>
  <si>
    <t>© LeadAfrik · leadafrik.com/templates · Built to be used.</t>
  </si>
  <si>
    <t>Expiring-soon window (months)</t>
  </si>
  <si>
    <t>Today</t>
  </si>
  <si>
    <t>Drug name</t>
  </si>
  <si>
    <t>Batch no</t>
  </si>
  <si>
    <t>Qty</t>
  </si>
  <si>
    <t>Unit cost (KES)</t>
  </si>
  <si>
    <t>Expiry date</t>
  </si>
  <si>
    <t>Supplier</t>
  </si>
  <si>
    <t>Value (KES)</t>
  </si>
  <si>
    <t>Months left</t>
  </si>
  <si>
    <t>Status</t>
  </si>
  <si>
    <t>Order</t>
  </si>
  <si>
    <t>Amoxicillin 500mg</t>
  </si>
  <si>
    <t>AMX2401</t>
  </si>
  <si>
    <t>Dawa Distributors</t>
  </si>
  <si>
    <t>Paracetamol 500mg</t>
  </si>
  <si>
    <t>PAR2312</t>
  </si>
  <si>
    <t>Pharma Kenya</t>
  </si>
  <si>
    <t>Metronidazole 400mg</t>
  </si>
  <si>
    <t>MET2405</t>
  </si>
  <si>
    <t>MediSupply Ltd</t>
  </si>
  <si>
    <t>Cough Syrup 100ml</t>
  </si>
  <si>
    <t>CGH2310</t>
  </si>
  <si>
    <t>ORS Sachets</t>
  </si>
  <si>
    <t>ORS2402</t>
  </si>
  <si>
    <t>Insulin (vial)</t>
  </si>
  <si>
    <t>INS2308</t>
  </si>
  <si>
    <t>ColdChain Pharma</t>
  </si>
  <si>
    <t>Ibuprofen 400mg</t>
  </si>
  <si>
    <t>IBU2403</t>
  </si>
  <si>
    <t>Zinc Tablets</t>
  </si>
  <si>
    <t>ZNC2401</t>
  </si>
  <si>
    <t>Clear These First</t>
  </si>
  <si>
    <t>The batches with the least shelf life, soonest first. Sell, use or return the top of the list before it becomes a loss.</t>
  </si>
  <si>
    <t>Expiry</t>
  </si>
  <si>
    <t>Expiry Summary</t>
  </si>
  <si>
    <t>How much of your stock is at risk. All money in KES.</t>
  </si>
  <si>
    <t>Batches tracked</t>
  </si>
  <si>
    <t>Total stock value</t>
  </si>
  <si>
    <t>Expired batches</t>
  </si>
  <si>
    <t>Value expired (KES)</t>
  </si>
  <si>
    <t>Expiring soon</t>
  </si>
  <si>
    <t>Value expiring soon (KES)</t>
  </si>
  <si>
    <t>See the Clear First tab for exactly which batches to move first.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</si>
</sst>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-mmm-yyyy"/>
    <numFmt numFmtId="165" formatCode="#,##0;[Red]-#,##0"/>
    <numFmt numFmtId="166" formatCode="0.0"/>
  </numFmts>
  <fonts count="23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B87A38"/>
      <sz val="11"/>
      <name val="Calibri"/>
    </font>
    <font>
      <color rgb="FF1F7A4D"/>
      <sz val="11"/>
      <name val="Calibri"/>
    </font>
    <font>
      <i/>
      <color rgb="FF1A2847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sz val="15"/>
      <name val="Calibri"/>
    </font>
    <font>
      <b/>
      <sz val="11"/>
      <name val="Calibri"/>
    </font>
    <font>
      <b/>
      <color rgb="FF1A2847"/>
      <sz val="11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color rgb="FF1A2847"/>
      <sz val="12"/>
      <name val="Calibri"/>
    </font>
    <font>
      <b/>
      <color rgb="FF1F7A4D"/>
      <sz val="12"/>
      <name val="Calibri"/>
    </font>
    <font>
      <b/>
      <color rgb="FFC0392B"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1" fontId="6" fillId="2" borderId="1" xfId="0" applyNumberFormat="1" applyFont="1" applyFill="1" applyBorder="1" applyProtection="1">
      <protection locked="0"/>
    </xf>
    <xf numFmtId="164" fontId="16" fillId="0" borderId="1" xfId="0" applyNumberFormat="1" applyFont="1" applyBorder="1"/>
    <xf numFmtId="0" fontId="17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5" fontId="6" fillId="0" borderId="1" xfId="0" applyNumberFormat="1" applyFont="1" applyBorder="1"/>
    <xf numFmtId="166" fontId="6" fillId="0" borderId="1" xfId="0" applyNumberFormat="1" applyFont="1" applyBorder="1"/>
    <xf numFmtId="0" fontId="15" fillId="0" borderId="1" xfId="0" applyFont="1" applyBorder="1" applyAlignment="1">
      <alignment horizontal="center"/>
    </xf>
    <xf numFmtId="165" fontId="6" fillId="4" borderId="1" xfId="0" applyNumberFormat="1" applyFont="1" applyFill="1" applyBorder="1"/>
    <xf numFmtId="166" fontId="6" fillId="4" borderId="1" xfId="0" applyNumberFormat="1" applyFont="1" applyFill="1" applyBorder="1"/>
    <xf numFmtId="0" fontId="15" fillId="4" borderId="1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6" fillId="0" borderId="1" xfId="0" applyFont="1" applyBorder="1"/>
    <xf numFmtId="1" fontId="6" fillId="0" borderId="1" xfId="0" applyNumberFormat="1" applyFont="1" applyBorder="1"/>
    <xf numFmtId="164" fontId="6" fillId="0" borderId="1" xfId="0" applyNumberFormat="1" applyFont="1" applyBorder="1"/>
    <xf numFmtId="0" fontId="6" fillId="4" borderId="1" xfId="0" applyFont="1" applyFill="1" applyBorder="1"/>
    <xf numFmtId="1" fontId="6" fillId="4" borderId="1" xfId="0" applyNumberFormat="1" applyFont="1" applyFill="1" applyBorder="1"/>
    <xf numFmtId="164" fontId="6" fillId="4" borderId="1" xfId="0" applyNumberFormat="1" applyFont="1" applyFill="1" applyBorder="1"/>
    <xf numFmtId="1" fontId="20" fillId="0" borderId="1" xfId="0" applyNumberFormat="1" applyFont="1" applyBorder="1"/>
    <xf numFmtId="165" fontId="21" fillId="0" borderId="1" xfId="0" applyNumberFormat="1" applyFont="1" applyBorder="1"/>
    <xf numFmtId="1" fontId="22" fillId="0" borderId="1" xfId="0" applyNumberFormat="1" applyFont="1" applyBorder="1"/>
    <xf numFmtId="165" fontId="22" fillId="0" borderId="1" xfId="0" applyNumberFormat="1" applyFont="1" applyBorder="1"/>
    <xf numFmtId="1" fontId="1" fillId="0" borderId="1" xfId="0" applyNumberFormat="1" applyFont="1" applyBorder="1"/>
    <xf numFmtId="165" fontId="1" fillId="0" borderId="1" xfId="0" applyNumberFormat="1" applyFont="1" applyBorder="1"/>
    <xf numFmtId="0" fontId="13" fillId="0" borderId="0" xfId="0" applyFont="1"/>
  </cellXfs>
  <cellStyles count="1">
    <cellStyle name="Normal" xfId="0" builtinId="0"/>
  </cellStyles>
  <dxfs count="10">
    <dxf>
      <font>
        <b/>
        <color rgb="FFC0392B"/>
      </font>
    </dxf>
    <dxf>
      <font>
        <b/>
        <color rgb="FFB87A38"/>
      </font>
    </dxf>
    <dxf>
      <font>
        <b/>
        <color rgb="FFC0392B"/>
      </font>
    </dxf>
    <dxf>
      <font>
        <b/>
        <color rgb="FFB87A38"/>
      </font>
    </dxf>
    <dxf>
      <font>
        <b/>
        <color rgb="FF1F7A4D"/>
      </font>
    </dxf>
    <dxf>
      <font>
        <b/>
        <color rgb="FFC0392B"/>
      </font>
    </dxf>
    <dxf>
      <font>
        <b/>
        <color rgb="FFB87A38"/>
      </font>
    </dxf>
    <dxf>
      <font>
        <b/>
        <color rgb="FFC0392B"/>
      </font>
    </dxf>
    <dxf>
      <font>
        <b/>
        <color rgb="FFB87A38"/>
      </font>
    </dxf>
    <dxf>
      <font>
        <b/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6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7" ht="18" customHeight="1" spans="2:2" x14ac:dyDescent="0.25">
      <c r="B17" s="10" t="s">
        <v>13</v>
      </c>
    </row>
    <row r="19" ht="18" customHeight="1" spans="2:2" x14ac:dyDescent="0.25">
      <c r="B19" s="11" t="s">
        <v>14</v>
      </c>
    </row>
    <row r="21" ht="18" customHeight="1" spans="2:2" x14ac:dyDescent="0.25">
      <c r="B21" s="12" t="s">
        <v>15</v>
      </c>
    </row>
    <row r="23" ht="18" customHeight="1" spans="2:2" x14ac:dyDescent="0.25">
      <c r="B23" s="12" t="s">
        <v>16</v>
      </c>
    </row>
    <row r="25" ht="18" customHeight="1" spans="2:2" x14ac:dyDescent="0.25">
      <c r="B25" s="13" t="s">
        <v>17</v>
      </c>
    </row>
    <row r="26" ht="17" customHeight="1" spans="2:2" x14ac:dyDescent="0.25">
      <c r="B26" s="1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J204"/>
  <sheetViews>
    <sheetView workbookViewId="0" showGridLines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26" customWidth="1"/>
    <col min="2" max="2" width="14" customWidth="1"/>
    <col min="3" max="3" width="11" customWidth="1"/>
    <col min="4" max="5" width="14" customWidth="1"/>
    <col min="6" max="6" width="22" customWidth="1"/>
    <col min="7" max="7" width="14" customWidth="1"/>
    <col min="8" max="8" width="13" customWidth="1"/>
    <col min="9" max="9" width="16" customWidth="1"/>
    <col min="10" max="10" width="12" hidden="1" customWidth="1"/>
  </cols>
  <sheetData>
    <row r="1" spans="1:1" x14ac:dyDescent="0.25">
      <c r="A1" s="15" t="s">
        <v>1</v>
      </c>
    </row>
    <row r="2" spans="1:6" x14ac:dyDescent="0.25">
      <c r="A2" s="16" t="s">
        <v>19</v>
      </c>
      <c r="C2" s="17">
        <v>3</v>
      </c>
      <c r="E2" s="16" t="s">
        <v>20</v>
      </c>
      <c r="F2" s="18">
        <f>TODAY()</f>
      </c>
    </row>
    <row r="4" ht="30" customHeight="1" spans="1:10" x14ac:dyDescent="0.25">
      <c r="A4" s="19" t="s">
        <v>21</v>
      </c>
      <c r="B4" s="19" t="s">
        <v>22</v>
      </c>
      <c r="C4" s="19" t="s">
        <v>23</v>
      </c>
      <c r="D4" s="19" t="s">
        <v>24</v>
      </c>
      <c r="E4" s="19" t="s">
        <v>25</v>
      </c>
      <c r="F4" s="19" t="s">
        <v>26</v>
      </c>
      <c r="G4" s="19" t="s">
        <v>27</v>
      </c>
      <c r="H4" s="19" t="s">
        <v>28</v>
      </c>
      <c r="I4" s="19" t="s">
        <v>29</v>
      </c>
      <c r="J4" s="19" t="s">
        <v>30</v>
      </c>
    </row>
    <row r="5" spans="1:10" x14ac:dyDescent="0.25">
      <c r="A5" s="20" t="s">
        <v>31</v>
      </c>
      <c r="B5" s="20" t="s">
        <v>32</v>
      </c>
      <c r="C5" s="17">
        <v>120</v>
      </c>
      <c r="D5" s="21">
        <v>8</v>
      </c>
      <c r="E5" s="22">
        <v>46280</v>
      </c>
      <c r="F5" s="20" t="s">
        <v>33</v>
      </c>
      <c r="G5" s="23">
        <f>IF($A5="","",N(C5)*N(D5))</f>
      </c>
      <c r="H5" s="24">
        <f>IF(OR($A5="",E5=""),"",(E5-TODAY())/30.44)</f>
      </c>
      <c r="I5" s="25">
        <f>IF(H5="","",IF(H5&lt;0,"EXPIRED",IF(H5&lt;=$C$2,"EXPIRING SOON","OK")))</f>
      </c>
      <c r="J5" s="24">
        <f>IF(H5="","",H5+ROW()/1000000)</f>
      </c>
    </row>
    <row r="6" spans="1:10" x14ac:dyDescent="0.25">
      <c r="A6" s="20" t="s">
        <v>34</v>
      </c>
      <c r="B6" s="20" t="s">
        <v>35</v>
      </c>
      <c r="C6" s="17">
        <v>300</v>
      </c>
      <c r="D6" s="21">
        <v>2</v>
      </c>
      <c r="E6" s="22">
        <v>46239</v>
      </c>
      <c r="F6" s="20" t="s">
        <v>36</v>
      </c>
      <c r="G6" s="23">
        <f>IF($A6="","",N(C6)*N(D6))</f>
      </c>
      <c r="H6" s="24">
        <f>IF(OR($A6="",E6=""),"",(E6-TODAY())/30.44)</f>
      </c>
      <c r="I6" s="25">
        <f>IF(H6="","",IF(H6&lt;0,"EXPIRED",IF(H6&lt;=$C$2,"EXPIRING SOON","OK")))</f>
      </c>
      <c r="J6" s="24">
        <f>IF(H6="","",H6+ROW()/1000000)</f>
      </c>
    </row>
    <row r="7" spans="1:10" x14ac:dyDescent="0.25">
      <c r="A7" s="20" t="s">
        <v>37</v>
      </c>
      <c r="B7" s="20" t="s">
        <v>38</v>
      </c>
      <c r="C7" s="17">
        <v>80</v>
      </c>
      <c r="D7" s="21">
        <v>4</v>
      </c>
      <c r="E7" s="22">
        <v>46346</v>
      </c>
      <c r="F7" s="20" t="s">
        <v>39</v>
      </c>
      <c r="G7" s="23">
        <f>IF($A7="","",N(C7)*N(D7))</f>
      </c>
      <c r="H7" s="24">
        <f>IF(OR($A7="",E7=""),"",(E7-TODAY())/30.44)</f>
      </c>
      <c r="I7" s="25">
        <f>IF(H7="","",IF(H7&lt;0,"EXPIRED",IF(H7&lt;=$C$2,"EXPIRING SOON","OK")))</f>
      </c>
      <c r="J7" s="24">
        <f>IF(H7="","",H7+ROW()/1000000)</f>
      </c>
    </row>
    <row r="8" spans="1:10" x14ac:dyDescent="0.25">
      <c r="A8" s="20" t="s">
        <v>40</v>
      </c>
      <c r="B8" s="20" t="s">
        <v>41</v>
      </c>
      <c r="C8" s="17">
        <v>45</v>
      </c>
      <c r="D8" s="21">
        <v>60</v>
      </c>
      <c r="E8" s="22">
        <v>46228</v>
      </c>
      <c r="F8" s="20" t="s">
        <v>33</v>
      </c>
      <c r="G8" s="23">
        <f>IF($A8="","",N(C8)*N(D8))</f>
      </c>
      <c r="H8" s="24">
        <f>IF(OR($A8="",E8=""),"",(E8-TODAY())/30.44)</f>
      </c>
      <c r="I8" s="25">
        <f>IF(H8="","",IF(H8&lt;0,"EXPIRED",IF(H8&lt;=$C$2,"EXPIRING SOON","OK")))</f>
      </c>
      <c r="J8" s="24">
        <f>IF(H8="","",H8+ROW()/1000000)</f>
      </c>
    </row>
    <row r="9" spans="1:10" x14ac:dyDescent="0.25">
      <c r="A9" s="20" t="s">
        <v>42</v>
      </c>
      <c r="B9" s="20" t="s">
        <v>43</v>
      </c>
      <c r="C9" s="17">
        <v>500</v>
      </c>
      <c r="D9" s="21">
        <v>15</v>
      </c>
      <c r="E9" s="22">
        <v>46447</v>
      </c>
      <c r="F9" s="20" t="s">
        <v>36</v>
      </c>
      <c r="G9" s="23">
        <f>IF($A9="","",N(C9)*N(D9))</f>
      </c>
      <c r="H9" s="24">
        <f>IF(OR($A9="",E9=""),"",(E9-TODAY())/30.44)</f>
      </c>
      <c r="I9" s="25">
        <f>IF(H9="","",IF(H9&lt;0,"EXPIRED",IF(H9&lt;=$C$2,"EXPIRING SOON","OK")))</f>
      </c>
      <c r="J9" s="24">
        <f>IF(H9="","",H9+ROW()/1000000)</f>
      </c>
    </row>
    <row r="10" spans="1:10" x14ac:dyDescent="0.25">
      <c r="A10" s="20" t="s">
        <v>44</v>
      </c>
      <c r="B10" s="20" t="s">
        <v>45</v>
      </c>
      <c r="C10" s="17">
        <v>10</v>
      </c>
      <c r="D10" s="21">
        <v>350</v>
      </c>
      <c r="E10" s="22">
        <v>46183</v>
      </c>
      <c r="F10" s="20" t="s">
        <v>46</v>
      </c>
      <c r="G10" s="23">
        <f>IF($A10="","",N(C10)*N(D10))</f>
      </c>
      <c r="H10" s="24">
        <f>IF(OR($A10="",E10=""),"",(E10-TODAY())/30.44)</f>
      </c>
      <c r="I10" s="25">
        <f>IF(H10="","",IF(H10&lt;0,"EXPIRED",IF(H10&lt;=$C$2,"EXPIRING SOON","OK")))</f>
      </c>
      <c r="J10" s="24">
        <f>IF(H10="","",H10+ROW()/1000000)</f>
      </c>
    </row>
    <row r="11" spans="1:10" x14ac:dyDescent="0.25">
      <c r="A11" s="20" t="s">
        <v>47</v>
      </c>
      <c r="B11" s="20" t="s">
        <v>48</v>
      </c>
      <c r="C11" s="17">
        <v>160</v>
      </c>
      <c r="D11" s="21">
        <v>3</v>
      </c>
      <c r="E11" s="22">
        <v>46325</v>
      </c>
      <c r="F11" s="20" t="s">
        <v>39</v>
      </c>
      <c r="G11" s="23">
        <f>IF($A11="","",N(C11)*N(D11))</f>
      </c>
      <c r="H11" s="24">
        <f>IF(OR($A11="",E11=""),"",(E11-TODAY())/30.44)</f>
      </c>
      <c r="I11" s="25">
        <f>IF(H11="","",IF(H11&lt;0,"EXPIRED",IF(H11&lt;=$C$2,"EXPIRING SOON","OK")))</f>
      </c>
      <c r="J11" s="24">
        <f>IF(H11="","",H11+ROW()/1000000)</f>
      </c>
    </row>
    <row r="12" spans="1:10" x14ac:dyDescent="0.25">
      <c r="A12" s="20" t="s">
        <v>49</v>
      </c>
      <c r="B12" s="20" t="s">
        <v>50</v>
      </c>
      <c r="C12" s="17">
        <v>90</v>
      </c>
      <c r="D12" s="21">
        <v>5</v>
      </c>
      <c r="E12" s="22">
        <v>46553</v>
      </c>
      <c r="F12" s="20" t="s">
        <v>36</v>
      </c>
      <c r="G12" s="23">
        <f>IF($A12="","",N(C12)*N(D12))</f>
      </c>
      <c r="H12" s="24">
        <f>IF(OR($A12="",E12=""),"",(E12-TODAY())/30.44)</f>
      </c>
      <c r="I12" s="25">
        <f>IF(H12="","",IF(H12&lt;0,"EXPIRED",IF(H12&lt;=$C$2,"EXPIRING SOON","OK")))</f>
      </c>
      <c r="J12" s="24">
        <f>IF(H12="","",H12+ROW()/1000000)</f>
      </c>
    </row>
    <row r="13" spans="1:10" x14ac:dyDescent="0.25">
      <c r="A13" s="20"/>
      <c r="B13" s="20"/>
      <c r="C13" s="17"/>
      <c r="D13" s="21"/>
      <c r="E13" s="22"/>
      <c r="F13" s="20"/>
      <c r="G13" s="23">
        <f>IF($A13="","",N(C13)*N(D13))</f>
      </c>
      <c r="H13" s="24">
        <f>IF(OR($A13="",E13=""),"",(E13-TODAY())/30.44)</f>
      </c>
      <c r="I13" s="25">
        <f>IF(H13="","",IF(H13&lt;0,"EXPIRED",IF(H13&lt;=$C$2,"EXPIRING SOON","OK")))</f>
      </c>
      <c r="J13" s="24">
        <f>IF(H13="","",H13+ROW()/1000000)</f>
      </c>
    </row>
    <row r="14" spans="1:10" x14ac:dyDescent="0.25">
      <c r="A14" s="20"/>
      <c r="B14" s="20"/>
      <c r="C14" s="17"/>
      <c r="D14" s="21"/>
      <c r="E14" s="22"/>
      <c r="F14" s="20"/>
      <c r="G14" s="26">
        <f>IF($A14="","",N(C14)*N(D14))</f>
      </c>
      <c r="H14" s="27">
        <f>IF(OR($A14="",E14=""),"",(E14-TODAY())/30.44)</f>
      </c>
      <c r="I14" s="28">
        <f>IF(H14="","",IF(H14&lt;0,"EXPIRED",IF(H14&lt;=$C$2,"EXPIRING SOON","OK")))</f>
      </c>
      <c r="J14" s="27">
        <f>IF(H14="","",H14+ROW()/1000000)</f>
      </c>
    </row>
    <row r="15" spans="1:10" x14ac:dyDescent="0.25">
      <c r="A15" s="20"/>
      <c r="B15" s="20"/>
      <c r="C15" s="17"/>
      <c r="D15" s="21"/>
      <c r="E15" s="22"/>
      <c r="F15" s="20"/>
      <c r="G15" s="23">
        <f>IF($A15="","",N(C15)*N(D15))</f>
      </c>
      <c r="H15" s="24">
        <f>IF(OR($A15="",E15=""),"",(E15-TODAY())/30.44)</f>
      </c>
      <c r="I15" s="25">
        <f>IF(H15="","",IF(H15&lt;0,"EXPIRED",IF(H15&lt;=$C$2,"EXPIRING SOON","OK")))</f>
      </c>
      <c r="J15" s="24">
        <f>IF(H15="","",H15+ROW()/1000000)</f>
      </c>
    </row>
    <row r="16" spans="1:10" x14ac:dyDescent="0.25">
      <c r="A16" s="20"/>
      <c r="B16" s="20"/>
      <c r="C16" s="17"/>
      <c r="D16" s="21"/>
      <c r="E16" s="22"/>
      <c r="F16" s="20"/>
      <c r="G16" s="26">
        <f>IF($A16="","",N(C16)*N(D16))</f>
      </c>
      <c r="H16" s="27">
        <f>IF(OR($A16="",E16=""),"",(E16-TODAY())/30.44)</f>
      </c>
      <c r="I16" s="28">
        <f>IF(H16="","",IF(H16&lt;0,"EXPIRED",IF(H16&lt;=$C$2,"EXPIRING SOON","OK")))</f>
      </c>
      <c r="J16" s="27">
        <f>IF(H16="","",H16+ROW()/1000000)</f>
      </c>
    </row>
    <row r="17" spans="1:10" x14ac:dyDescent="0.25">
      <c r="A17" s="20"/>
      <c r="B17" s="20"/>
      <c r="C17" s="17"/>
      <c r="D17" s="21"/>
      <c r="E17" s="22"/>
      <c r="F17" s="20"/>
      <c r="G17" s="23">
        <f>IF($A17="","",N(C17)*N(D17))</f>
      </c>
      <c r="H17" s="24">
        <f>IF(OR($A17="",E17=""),"",(E17-TODAY())/30.44)</f>
      </c>
      <c r="I17" s="25">
        <f>IF(H17="","",IF(H17&lt;0,"EXPIRED",IF(H17&lt;=$C$2,"EXPIRING SOON","OK")))</f>
      </c>
      <c r="J17" s="24">
        <f>IF(H17="","",H17+ROW()/1000000)</f>
      </c>
    </row>
    <row r="18" spans="1:10" x14ac:dyDescent="0.25">
      <c r="A18" s="20"/>
      <c r="B18" s="20"/>
      <c r="C18" s="17"/>
      <c r="D18" s="21"/>
      <c r="E18" s="22"/>
      <c r="F18" s="20"/>
      <c r="G18" s="26">
        <f>IF($A18="","",N(C18)*N(D18))</f>
      </c>
      <c r="H18" s="27">
        <f>IF(OR($A18="",E18=""),"",(E18-TODAY())/30.44)</f>
      </c>
      <c r="I18" s="28">
        <f>IF(H18="","",IF(H18&lt;0,"EXPIRED",IF(H18&lt;=$C$2,"EXPIRING SOON","OK")))</f>
      </c>
      <c r="J18" s="27">
        <f>IF(H18="","",H18+ROW()/1000000)</f>
      </c>
    </row>
    <row r="19" spans="1:10" x14ac:dyDescent="0.25">
      <c r="A19" s="20"/>
      <c r="B19" s="20"/>
      <c r="C19" s="17"/>
      <c r="D19" s="21"/>
      <c r="E19" s="22"/>
      <c r="F19" s="20"/>
      <c r="G19" s="23">
        <f>IF($A19="","",N(C19)*N(D19))</f>
      </c>
      <c r="H19" s="24">
        <f>IF(OR($A19="",E19=""),"",(E19-TODAY())/30.44)</f>
      </c>
      <c r="I19" s="25">
        <f>IF(H19="","",IF(H19&lt;0,"EXPIRED",IF(H19&lt;=$C$2,"EXPIRING SOON","OK")))</f>
      </c>
      <c r="J19" s="24">
        <f>IF(H19="","",H19+ROW()/1000000)</f>
      </c>
    </row>
    <row r="20" spans="1:10" x14ac:dyDescent="0.25">
      <c r="A20" s="20"/>
      <c r="B20" s="20"/>
      <c r="C20" s="17"/>
      <c r="D20" s="21"/>
      <c r="E20" s="22"/>
      <c r="F20" s="20"/>
      <c r="G20" s="26">
        <f>IF($A20="","",N(C20)*N(D20))</f>
      </c>
      <c r="H20" s="27">
        <f>IF(OR($A20="",E20=""),"",(E20-TODAY())/30.44)</f>
      </c>
      <c r="I20" s="28">
        <f>IF(H20="","",IF(H20&lt;0,"EXPIRED",IF(H20&lt;=$C$2,"EXPIRING SOON","OK")))</f>
      </c>
      <c r="J20" s="27">
        <f>IF(H20="","",H20+ROW()/1000000)</f>
      </c>
    </row>
    <row r="21" spans="1:10" x14ac:dyDescent="0.25">
      <c r="A21" s="20"/>
      <c r="B21" s="20"/>
      <c r="C21" s="17"/>
      <c r="D21" s="21"/>
      <c r="E21" s="22"/>
      <c r="F21" s="20"/>
      <c r="G21" s="23">
        <f>IF($A21="","",N(C21)*N(D21))</f>
      </c>
      <c r="H21" s="24">
        <f>IF(OR($A21="",E21=""),"",(E21-TODAY())/30.44)</f>
      </c>
      <c r="I21" s="25">
        <f>IF(H21="","",IF(H21&lt;0,"EXPIRED",IF(H21&lt;=$C$2,"EXPIRING SOON","OK")))</f>
      </c>
      <c r="J21" s="24">
        <f>IF(H21="","",H21+ROW()/1000000)</f>
      </c>
    </row>
    <row r="22" spans="1:10" x14ac:dyDescent="0.25">
      <c r="A22" s="20"/>
      <c r="B22" s="20"/>
      <c r="C22" s="17"/>
      <c r="D22" s="21"/>
      <c r="E22" s="22"/>
      <c r="F22" s="20"/>
      <c r="G22" s="26">
        <f>IF($A22="","",N(C22)*N(D22))</f>
      </c>
      <c r="H22" s="27">
        <f>IF(OR($A22="",E22=""),"",(E22-TODAY())/30.44)</f>
      </c>
      <c r="I22" s="28">
        <f>IF(H22="","",IF(H22&lt;0,"EXPIRED",IF(H22&lt;=$C$2,"EXPIRING SOON","OK")))</f>
      </c>
      <c r="J22" s="27">
        <f>IF(H22="","",H22+ROW()/1000000)</f>
      </c>
    </row>
    <row r="23" spans="1:10" x14ac:dyDescent="0.25">
      <c r="A23" s="20"/>
      <c r="B23" s="20"/>
      <c r="C23" s="17"/>
      <c r="D23" s="21"/>
      <c r="E23" s="22"/>
      <c r="F23" s="20"/>
      <c r="G23" s="23">
        <f>IF($A23="","",N(C23)*N(D23))</f>
      </c>
      <c r="H23" s="24">
        <f>IF(OR($A23="",E23=""),"",(E23-TODAY())/30.44)</f>
      </c>
      <c r="I23" s="25">
        <f>IF(H23="","",IF(H23&lt;0,"EXPIRED",IF(H23&lt;=$C$2,"EXPIRING SOON","OK")))</f>
      </c>
      <c r="J23" s="24">
        <f>IF(H23="","",H23+ROW()/1000000)</f>
      </c>
    </row>
    <row r="24" spans="1:10" x14ac:dyDescent="0.25">
      <c r="A24" s="20"/>
      <c r="B24" s="20"/>
      <c r="C24" s="17"/>
      <c r="D24" s="21"/>
      <c r="E24" s="22"/>
      <c r="F24" s="20"/>
      <c r="G24" s="26">
        <f>IF($A24="","",N(C24)*N(D24))</f>
      </c>
      <c r="H24" s="27">
        <f>IF(OR($A24="",E24=""),"",(E24-TODAY())/30.44)</f>
      </c>
      <c r="I24" s="28">
        <f>IF(H24="","",IF(H24&lt;0,"EXPIRED",IF(H24&lt;=$C$2,"EXPIRING SOON","OK")))</f>
      </c>
      <c r="J24" s="27">
        <f>IF(H24="","",H24+ROW()/1000000)</f>
      </c>
    </row>
    <row r="25" spans="1:10" x14ac:dyDescent="0.25">
      <c r="A25" s="20"/>
      <c r="B25" s="20"/>
      <c r="C25" s="17"/>
      <c r="D25" s="21"/>
      <c r="E25" s="22"/>
      <c r="F25" s="20"/>
      <c r="G25" s="23">
        <f>IF($A25="","",N(C25)*N(D25))</f>
      </c>
      <c r="H25" s="24">
        <f>IF(OR($A25="",E25=""),"",(E25-TODAY())/30.44)</f>
      </c>
      <c r="I25" s="25">
        <f>IF(H25="","",IF(H25&lt;0,"EXPIRED",IF(H25&lt;=$C$2,"EXPIRING SOON","OK")))</f>
      </c>
      <c r="J25" s="24">
        <f>IF(H25="","",H25+ROW()/1000000)</f>
      </c>
    </row>
    <row r="26" spans="1:10" x14ac:dyDescent="0.25">
      <c r="A26" s="20"/>
      <c r="B26" s="20"/>
      <c r="C26" s="17"/>
      <c r="D26" s="21"/>
      <c r="E26" s="22"/>
      <c r="F26" s="20"/>
      <c r="G26" s="26">
        <f>IF($A26="","",N(C26)*N(D26))</f>
      </c>
      <c r="H26" s="27">
        <f>IF(OR($A26="",E26=""),"",(E26-TODAY())/30.44)</f>
      </c>
      <c r="I26" s="28">
        <f>IF(H26="","",IF(H26&lt;0,"EXPIRED",IF(H26&lt;=$C$2,"EXPIRING SOON","OK")))</f>
      </c>
      <c r="J26" s="27">
        <f>IF(H26="","",H26+ROW()/1000000)</f>
      </c>
    </row>
    <row r="27" spans="1:10" x14ac:dyDescent="0.25">
      <c r="A27" s="20"/>
      <c r="B27" s="20"/>
      <c r="C27" s="17"/>
      <c r="D27" s="21"/>
      <c r="E27" s="22"/>
      <c r="F27" s="20"/>
      <c r="G27" s="23">
        <f>IF($A27="","",N(C27)*N(D27))</f>
      </c>
      <c r="H27" s="24">
        <f>IF(OR($A27="",E27=""),"",(E27-TODAY())/30.44)</f>
      </c>
      <c r="I27" s="25">
        <f>IF(H27="","",IF(H27&lt;0,"EXPIRED",IF(H27&lt;=$C$2,"EXPIRING SOON","OK")))</f>
      </c>
      <c r="J27" s="24">
        <f>IF(H27="","",H27+ROW()/1000000)</f>
      </c>
    </row>
    <row r="28" spans="1:10" x14ac:dyDescent="0.25">
      <c r="A28" s="20"/>
      <c r="B28" s="20"/>
      <c r="C28" s="17"/>
      <c r="D28" s="21"/>
      <c r="E28" s="22"/>
      <c r="F28" s="20"/>
      <c r="G28" s="26">
        <f>IF($A28="","",N(C28)*N(D28))</f>
      </c>
      <c r="H28" s="27">
        <f>IF(OR($A28="",E28=""),"",(E28-TODAY())/30.44)</f>
      </c>
      <c r="I28" s="28">
        <f>IF(H28="","",IF(H28&lt;0,"EXPIRED",IF(H28&lt;=$C$2,"EXPIRING SOON","OK")))</f>
      </c>
      <c r="J28" s="27">
        <f>IF(H28="","",H28+ROW()/1000000)</f>
      </c>
    </row>
    <row r="29" spans="1:10" x14ac:dyDescent="0.25">
      <c r="A29" s="20"/>
      <c r="B29" s="20"/>
      <c r="C29" s="17"/>
      <c r="D29" s="21"/>
      <c r="E29" s="22"/>
      <c r="F29" s="20"/>
      <c r="G29" s="23">
        <f>IF($A29="","",N(C29)*N(D29))</f>
      </c>
      <c r="H29" s="24">
        <f>IF(OR($A29="",E29=""),"",(E29-TODAY())/30.44)</f>
      </c>
      <c r="I29" s="25">
        <f>IF(H29="","",IF(H29&lt;0,"EXPIRED",IF(H29&lt;=$C$2,"EXPIRING SOON","OK")))</f>
      </c>
      <c r="J29" s="24">
        <f>IF(H29="","",H29+ROW()/1000000)</f>
      </c>
    </row>
    <row r="30" spans="1:10" x14ac:dyDescent="0.25">
      <c r="A30" s="20"/>
      <c r="B30" s="20"/>
      <c r="C30" s="17"/>
      <c r="D30" s="21"/>
      <c r="E30" s="22"/>
      <c r="F30" s="20"/>
      <c r="G30" s="26">
        <f>IF($A30="","",N(C30)*N(D30))</f>
      </c>
      <c r="H30" s="27">
        <f>IF(OR($A30="",E30=""),"",(E30-TODAY())/30.44)</f>
      </c>
      <c r="I30" s="28">
        <f>IF(H30="","",IF(H30&lt;0,"EXPIRED",IF(H30&lt;=$C$2,"EXPIRING SOON","OK")))</f>
      </c>
      <c r="J30" s="27">
        <f>IF(H30="","",H30+ROW()/1000000)</f>
      </c>
    </row>
    <row r="31" spans="1:10" x14ac:dyDescent="0.25">
      <c r="A31" s="20"/>
      <c r="B31" s="20"/>
      <c r="C31" s="17"/>
      <c r="D31" s="21"/>
      <c r="E31" s="22"/>
      <c r="F31" s="20"/>
      <c r="G31" s="23">
        <f>IF($A31="","",N(C31)*N(D31))</f>
      </c>
      <c r="H31" s="24">
        <f>IF(OR($A31="",E31=""),"",(E31-TODAY())/30.44)</f>
      </c>
      <c r="I31" s="25">
        <f>IF(H31="","",IF(H31&lt;0,"EXPIRED",IF(H31&lt;=$C$2,"EXPIRING SOON","OK")))</f>
      </c>
      <c r="J31" s="24">
        <f>IF(H31="","",H31+ROW()/1000000)</f>
      </c>
    </row>
    <row r="32" spans="1:10" x14ac:dyDescent="0.25">
      <c r="A32" s="20"/>
      <c r="B32" s="20"/>
      <c r="C32" s="17"/>
      <c r="D32" s="21"/>
      <c r="E32" s="22"/>
      <c r="F32" s="20"/>
      <c r="G32" s="26">
        <f>IF($A32="","",N(C32)*N(D32))</f>
      </c>
      <c r="H32" s="27">
        <f>IF(OR($A32="",E32=""),"",(E32-TODAY())/30.44)</f>
      </c>
      <c r="I32" s="28">
        <f>IF(H32="","",IF(H32&lt;0,"EXPIRED",IF(H32&lt;=$C$2,"EXPIRING SOON","OK")))</f>
      </c>
      <c r="J32" s="27">
        <f>IF(H32="","",H32+ROW()/1000000)</f>
      </c>
    </row>
    <row r="33" spans="1:10" x14ac:dyDescent="0.25">
      <c r="A33" s="20"/>
      <c r="B33" s="20"/>
      <c r="C33" s="17"/>
      <c r="D33" s="21"/>
      <c r="E33" s="22"/>
      <c r="F33" s="20"/>
      <c r="G33" s="23">
        <f>IF($A33="","",N(C33)*N(D33))</f>
      </c>
      <c r="H33" s="24">
        <f>IF(OR($A33="",E33=""),"",(E33-TODAY())/30.44)</f>
      </c>
      <c r="I33" s="25">
        <f>IF(H33="","",IF(H33&lt;0,"EXPIRED",IF(H33&lt;=$C$2,"EXPIRING SOON","OK")))</f>
      </c>
      <c r="J33" s="24">
        <f>IF(H33="","",H33+ROW()/1000000)</f>
      </c>
    </row>
    <row r="34" spans="1:10" x14ac:dyDescent="0.25">
      <c r="A34" s="20"/>
      <c r="B34" s="20"/>
      <c r="C34" s="17"/>
      <c r="D34" s="21"/>
      <c r="E34" s="22"/>
      <c r="F34" s="20"/>
      <c r="G34" s="26">
        <f>IF($A34="","",N(C34)*N(D34))</f>
      </c>
      <c r="H34" s="27">
        <f>IF(OR($A34="",E34=""),"",(E34-TODAY())/30.44)</f>
      </c>
      <c r="I34" s="28">
        <f>IF(H34="","",IF(H34&lt;0,"EXPIRED",IF(H34&lt;=$C$2,"EXPIRING SOON","OK")))</f>
      </c>
      <c r="J34" s="27">
        <f>IF(H34="","",H34+ROW()/1000000)</f>
      </c>
    </row>
    <row r="35" spans="1:10" x14ac:dyDescent="0.25">
      <c r="A35" s="20"/>
      <c r="B35" s="20"/>
      <c r="C35" s="17"/>
      <c r="D35" s="21"/>
      <c r="E35" s="22"/>
      <c r="F35" s="20"/>
      <c r="G35" s="23">
        <f>IF($A35="","",N(C35)*N(D35))</f>
      </c>
      <c r="H35" s="24">
        <f>IF(OR($A35="",E35=""),"",(E35-TODAY())/30.44)</f>
      </c>
      <c r="I35" s="25">
        <f>IF(H35="","",IF(H35&lt;0,"EXPIRED",IF(H35&lt;=$C$2,"EXPIRING SOON","OK")))</f>
      </c>
      <c r="J35" s="24">
        <f>IF(H35="","",H35+ROW()/1000000)</f>
      </c>
    </row>
    <row r="36" spans="1:10" x14ac:dyDescent="0.25">
      <c r="A36" s="20"/>
      <c r="B36" s="20"/>
      <c r="C36" s="17"/>
      <c r="D36" s="21"/>
      <c r="E36" s="22"/>
      <c r="F36" s="20"/>
      <c r="G36" s="26">
        <f>IF($A36="","",N(C36)*N(D36))</f>
      </c>
      <c r="H36" s="27">
        <f>IF(OR($A36="",E36=""),"",(E36-TODAY())/30.44)</f>
      </c>
      <c r="I36" s="28">
        <f>IF(H36="","",IF(H36&lt;0,"EXPIRED",IF(H36&lt;=$C$2,"EXPIRING SOON","OK")))</f>
      </c>
      <c r="J36" s="27">
        <f>IF(H36="","",H36+ROW()/1000000)</f>
      </c>
    </row>
    <row r="37" spans="1:10" x14ac:dyDescent="0.25">
      <c r="A37" s="20"/>
      <c r="B37" s="20"/>
      <c r="C37" s="17"/>
      <c r="D37" s="21"/>
      <c r="E37" s="22"/>
      <c r="F37" s="20"/>
      <c r="G37" s="23">
        <f>IF($A37="","",N(C37)*N(D37))</f>
      </c>
      <c r="H37" s="24">
        <f>IF(OR($A37="",E37=""),"",(E37-TODAY())/30.44)</f>
      </c>
      <c r="I37" s="25">
        <f>IF(H37="","",IF(H37&lt;0,"EXPIRED",IF(H37&lt;=$C$2,"EXPIRING SOON","OK")))</f>
      </c>
      <c r="J37" s="24">
        <f>IF(H37="","",H37+ROW()/1000000)</f>
      </c>
    </row>
    <row r="38" spans="1:10" x14ac:dyDescent="0.25">
      <c r="A38" s="20"/>
      <c r="B38" s="20"/>
      <c r="C38" s="17"/>
      <c r="D38" s="21"/>
      <c r="E38" s="22"/>
      <c r="F38" s="20"/>
      <c r="G38" s="26">
        <f>IF($A38="","",N(C38)*N(D38))</f>
      </c>
      <c r="H38" s="27">
        <f>IF(OR($A38="",E38=""),"",(E38-TODAY())/30.44)</f>
      </c>
      <c r="I38" s="28">
        <f>IF(H38="","",IF(H38&lt;0,"EXPIRED",IF(H38&lt;=$C$2,"EXPIRING SOON","OK")))</f>
      </c>
      <c r="J38" s="27">
        <f>IF(H38="","",H38+ROW()/1000000)</f>
      </c>
    </row>
    <row r="39" spans="1:10" x14ac:dyDescent="0.25">
      <c r="A39" s="20"/>
      <c r="B39" s="20"/>
      <c r="C39" s="17"/>
      <c r="D39" s="21"/>
      <c r="E39" s="22"/>
      <c r="F39" s="20"/>
      <c r="G39" s="23">
        <f>IF($A39="","",N(C39)*N(D39))</f>
      </c>
      <c r="H39" s="24">
        <f>IF(OR($A39="",E39=""),"",(E39-TODAY())/30.44)</f>
      </c>
      <c r="I39" s="25">
        <f>IF(H39="","",IF(H39&lt;0,"EXPIRED",IF(H39&lt;=$C$2,"EXPIRING SOON","OK")))</f>
      </c>
      <c r="J39" s="24">
        <f>IF(H39="","",H39+ROW()/1000000)</f>
      </c>
    </row>
    <row r="40" spans="1:10" x14ac:dyDescent="0.25">
      <c r="A40" s="20"/>
      <c r="B40" s="20"/>
      <c r="C40" s="17"/>
      <c r="D40" s="21"/>
      <c r="E40" s="22"/>
      <c r="F40" s="20"/>
      <c r="G40" s="26">
        <f>IF($A40="","",N(C40)*N(D40))</f>
      </c>
      <c r="H40" s="27">
        <f>IF(OR($A40="",E40=""),"",(E40-TODAY())/30.44)</f>
      </c>
      <c r="I40" s="28">
        <f>IF(H40="","",IF(H40&lt;0,"EXPIRED",IF(H40&lt;=$C$2,"EXPIRING SOON","OK")))</f>
      </c>
      <c r="J40" s="27">
        <f>IF(H40="","",H40+ROW()/1000000)</f>
      </c>
    </row>
    <row r="41" spans="1:10" x14ac:dyDescent="0.25">
      <c r="A41" s="20"/>
      <c r="B41" s="20"/>
      <c r="C41" s="17"/>
      <c r="D41" s="21"/>
      <c r="E41" s="22"/>
      <c r="F41" s="20"/>
      <c r="G41" s="23">
        <f>IF($A41="","",N(C41)*N(D41))</f>
      </c>
      <c r="H41" s="24">
        <f>IF(OR($A41="",E41=""),"",(E41-TODAY())/30.44)</f>
      </c>
      <c r="I41" s="25">
        <f>IF(H41="","",IF(H41&lt;0,"EXPIRED",IF(H41&lt;=$C$2,"EXPIRING SOON","OK")))</f>
      </c>
      <c r="J41" s="24">
        <f>IF(H41="","",H41+ROW()/1000000)</f>
      </c>
    </row>
    <row r="42" spans="1:10" x14ac:dyDescent="0.25">
      <c r="A42" s="20"/>
      <c r="B42" s="20"/>
      <c r="C42" s="17"/>
      <c r="D42" s="21"/>
      <c r="E42" s="22"/>
      <c r="F42" s="20"/>
      <c r="G42" s="26">
        <f>IF($A42="","",N(C42)*N(D42))</f>
      </c>
      <c r="H42" s="27">
        <f>IF(OR($A42="",E42=""),"",(E42-TODAY())/30.44)</f>
      </c>
      <c r="I42" s="28">
        <f>IF(H42="","",IF(H42&lt;0,"EXPIRED",IF(H42&lt;=$C$2,"EXPIRING SOON","OK")))</f>
      </c>
      <c r="J42" s="27">
        <f>IF(H42="","",H42+ROW()/1000000)</f>
      </c>
    </row>
    <row r="43" spans="1:10" x14ac:dyDescent="0.25">
      <c r="A43" s="20"/>
      <c r="B43" s="20"/>
      <c r="C43" s="17"/>
      <c r="D43" s="21"/>
      <c r="E43" s="22"/>
      <c r="F43" s="20"/>
      <c r="G43" s="23">
        <f>IF($A43="","",N(C43)*N(D43))</f>
      </c>
      <c r="H43" s="24">
        <f>IF(OR($A43="",E43=""),"",(E43-TODAY())/30.44)</f>
      </c>
      <c r="I43" s="25">
        <f>IF(H43="","",IF(H43&lt;0,"EXPIRED",IF(H43&lt;=$C$2,"EXPIRING SOON","OK")))</f>
      </c>
      <c r="J43" s="24">
        <f>IF(H43="","",H43+ROW()/1000000)</f>
      </c>
    </row>
    <row r="44" spans="1:10" x14ac:dyDescent="0.25">
      <c r="A44" s="20"/>
      <c r="B44" s="20"/>
      <c r="C44" s="17"/>
      <c r="D44" s="21"/>
      <c r="E44" s="22"/>
      <c r="F44" s="20"/>
      <c r="G44" s="26">
        <f>IF($A44="","",N(C44)*N(D44))</f>
      </c>
      <c r="H44" s="27">
        <f>IF(OR($A44="",E44=""),"",(E44-TODAY())/30.44)</f>
      </c>
      <c r="I44" s="28">
        <f>IF(H44="","",IF(H44&lt;0,"EXPIRED",IF(H44&lt;=$C$2,"EXPIRING SOON","OK")))</f>
      </c>
      <c r="J44" s="27">
        <f>IF(H44="","",H44+ROW()/1000000)</f>
      </c>
    </row>
    <row r="45" spans="1:10" x14ac:dyDescent="0.25">
      <c r="A45" s="20"/>
      <c r="B45" s="20"/>
      <c r="C45" s="17"/>
      <c r="D45" s="21"/>
      <c r="E45" s="22"/>
      <c r="F45" s="20"/>
      <c r="G45" s="23">
        <f>IF($A45="","",N(C45)*N(D45))</f>
      </c>
      <c r="H45" s="24">
        <f>IF(OR($A45="",E45=""),"",(E45-TODAY())/30.44)</f>
      </c>
      <c r="I45" s="25">
        <f>IF(H45="","",IF(H45&lt;0,"EXPIRED",IF(H45&lt;=$C$2,"EXPIRING SOON","OK")))</f>
      </c>
      <c r="J45" s="24">
        <f>IF(H45="","",H45+ROW()/1000000)</f>
      </c>
    </row>
    <row r="46" spans="1:10" x14ac:dyDescent="0.25">
      <c r="A46" s="20"/>
      <c r="B46" s="20"/>
      <c r="C46" s="17"/>
      <c r="D46" s="21"/>
      <c r="E46" s="22"/>
      <c r="F46" s="20"/>
      <c r="G46" s="26">
        <f>IF($A46="","",N(C46)*N(D46))</f>
      </c>
      <c r="H46" s="27">
        <f>IF(OR($A46="",E46=""),"",(E46-TODAY())/30.44)</f>
      </c>
      <c r="I46" s="28">
        <f>IF(H46="","",IF(H46&lt;0,"EXPIRED",IF(H46&lt;=$C$2,"EXPIRING SOON","OK")))</f>
      </c>
      <c r="J46" s="27">
        <f>IF(H46="","",H46+ROW()/1000000)</f>
      </c>
    </row>
    <row r="47" spans="1:10" x14ac:dyDescent="0.25">
      <c r="A47" s="20"/>
      <c r="B47" s="20"/>
      <c r="C47" s="17"/>
      <c r="D47" s="21"/>
      <c r="E47" s="22"/>
      <c r="F47" s="20"/>
      <c r="G47" s="23">
        <f>IF($A47="","",N(C47)*N(D47))</f>
      </c>
      <c r="H47" s="24">
        <f>IF(OR($A47="",E47=""),"",(E47-TODAY())/30.44)</f>
      </c>
      <c r="I47" s="25">
        <f>IF(H47="","",IF(H47&lt;0,"EXPIRED",IF(H47&lt;=$C$2,"EXPIRING SOON","OK")))</f>
      </c>
      <c r="J47" s="24">
        <f>IF(H47="","",H47+ROW()/1000000)</f>
      </c>
    </row>
    <row r="48" spans="1:10" x14ac:dyDescent="0.25">
      <c r="A48" s="20"/>
      <c r="B48" s="20"/>
      <c r="C48" s="17"/>
      <c r="D48" s="21"/>
      <c r="E48" s="22"/>
      <c r="F48" s="20"/>
      <c r="G48" s="26">
        <f>IF($A48="","",N(C48)*N(D48))</f>
      </c>
      <c r="H48" s="27">
        <f>IF(OR($A48="",E48=""),"",(E48-TODAY())/30.44)</f>
      </c>
      <c r="I48" s="28">
        <f>IF(H48="","",IF(H48&lt;0,"EXPIRED",IF(H48&lt;=$C$2,"EXPIRING SOON","OK")))</f>
      </c>
      <c r="J48" s="27">
        <f>IF(H48="","",H48+ROW()/1000000)</f>
      </c>
    </row>
    <row r="49" spans="1:10" x14ac:dyDescent="0.25">
      <c r="A49" s="20"/>
      <c r="B49" s="20"/>
      <c r="C49" s="17"/>
      <c r="D49" s="21"/>
      <c r="E49" s="22"/>
      <c r="F49" s="20"/>
      <c r="G49" s="23">
        <f>IF($A49="","",N(C49)*N(D49))</f>
      </c>
      <c r="H49" s="24">
        <f>IF(OR($A49="",E49=""),"",(E49-TODAY())/30.44)</f>
      </c>
      <c r="I49" s="25">
        <f>IF(H49="","",IF(H49&lt;0,"EXPIRED",IF(H49&lt;=$C$2,"EXPIRING SOON","OK")))</f>
      </c>
      <c r="J49" s="24">
        <f>IF(H49="","",H49+ROW()/1000000)</f>
      </c>
    </row>
    <row r="50" spans="1:10" x14ac:dyDescent="0.25">
      <c r="A50" s="20"/>
      <c r="B50" s="20"/>
      <c r="C50" s="17"/>
      <c r="D50" s="21"/>
      <c r="E50" s="22"/>
      <c r="F50" s="20"/>
      <c r="G50" s="26">
        <f>IF($A50="","",N(C50)*N(D50))</f>
      </c>
      <c r="H50" s="27">
        <f>IF(OR($A50="",E50=""),"",(E50-TODAY())/30.44)</f>
      </c>
      <c r="I50" s="28">
        <f>IF(H50="","",IF(H50&lt;0,"EXPIRED",IF(H50&lt;=$C$2,"EXPIRING SOON","OK")))</f>
      </c>
      <c r="J50" s="27">
        <f>IF(H50="","",H50+ROW()/1000000)</f>
      </c>
    </row>
    <row r="51" spans="1:10" x14ac:dyDescent="0.25">
      <c r="A51" s="20"/>
      <c r="B51" s="20"/>
      <c r="C51" s="17"/>
      <c r="D51" s="21"/>
      <c r="E51" s="22"/>
      <c r="F51" s="20"/>
      <c r="G51" s="23">
        <f>IF($A51="","",N(C51)*N(D51))</f>
      </c>
      <c r="H51" s="24">
        <f>IF(OR($A51="",E51=""),"",(E51-TODAY())/30.44)</f>
      </c>
      <c r="I51" s="25">
        <f>IF(H51="","",IF(H51&lt;0,"EXPIRED",IF(H51&lt;=$C$2,"EXPIRING SOON","OK")))</f>
      </c>
      <c r="J51" s="24">
        <f>IF(H51="","",H51+ROW()/1000000)</f>
      </c>
    </row>
    <row r="52" spans="1:10" x14ac:dyDescent="0.25">
      <c r="A52" s="20"/>
      <c r="B52" s="20"/>
      <c r="C52" s="17"/>
      <c r="D52" s="21"/>
      <c r="E52" s="22"/>
      <c r="F52" s="20"/>
      <c r="G52" s="26">
        <f>IF($A52="","",N(C52)*N(D52))</f>
      </c>
      <c r="H52" s="27">
        <f>IF(OR($A52="",E52=""),"",(E52-TODAY())/30.44)</f>
      </c>
      <c r="I52" s="28">
        <f>IF(H52="","",IF(H52&lt;0,"EXPIRED",IF(H52&lt;=$C$2,"EXPIRING SOON","OK")))</f>
      </c>
      <c r="J52" s="27">
        <f>IF(H52="","",H52+ROW()/1000000)</f>
      </c>
    </row>
    <row r="53" spans="1:10" x14ac:dyDescent="0.25">
      <c r="A53" s="20"/>
      <c r="B53" s="20"/>
      <c r="C53" s="17"/>
      <c r="D53" s="21"/>
      <c r="E53" s="22"/>
      <c r="F53" s="20"/>
      <c r="G53" s="23">
        <f>IF($A53="","",N(C53)*N(D53))</f>
      </c>
      <c r="H53" s="24">
        <f>IF(OR($A53="",E53=""),"",(E53-TODAY())/30.44)</f>
      </c>
      <c r="I53" s="25">
        <f>IF(H53="","",IF(H53&lt;0,"EXPIRED",IF(H53&lt;=$C$2,"EXPIRING SOON","OK")))</f>
      </c>
      <c r="J53" s="24">
        <f>IF(H53="","",H53+ROW()/1000000)</f>
      </c>
    </row>
    <row r="54" spans="1:10" x14ac:dyDescent="0.25">
      <c r="A54" s="20"/>
      <c r="B54" s="20"/>
      <c r="C54" s="17"/>
      <c r="D54" s="21"/>
      <c r="E54" s="22"/>
      <c r="F54" s="20"/>
      <c r="G54" s="26">
        <f>IF($A54="","",N(C54)*N(D54))</f>
      </c>
      <c r="H54" s="27">
        <f>IF(OR($A54="",E54=""),"",(E54-TODAY())/30.44)</f>
      </c>
      <c r="I54" s="28">
        <f>IF(H54="","",IF(H54&lt;0,"EXPIRED",IF(H54&lt;=$C$2,"EXPIRING SOON","OK")))</f>
      </c>
      <c r="J54" s="27">
        <f>IF(H54="","",H54+ROW()/1000000)</f>
      </c>
    </row>
    <row r="55" spans="1:10" x14ac:dyDescent="0.25">
      <c r="A55" s="20"/>
      <c r="B55" s="20"/>
      <c r="C55" s="17"/>
      <c r="D55" s="21"/>
      <c r="E55" s="22"/>
      <c r="F55" s="20"/>
      <c r="G55" s="23">
        <f>IF($A55="","",N(C55)*N(D55))</f>
      </c>
      <c r="H55" s="24">
        <f>IF(OR($A55="",E55=""),"",(E55-TODAY())/30.44)</f>
      </c>
      <c r="I55" s="25">
        <f>IF(H55="","",IF(H55&lt;0,"EXPIRED",IF(H55&lt;=$C$2,"EXPIRING SOON","OK")))</f>
      </c>
      <c r="J55" s="24">
        <f>IF(H55="","",H55+ROW()/1000000)</f>
      </c>
    </row>
    <row r="56" spans="1:10" x14ac:dyDescent="0.25">
      <c r="A56" s="20"/>
      <c r="B56" s="20"/>
      <c r="C56" s="17"/>
      <c r="D56" s="21"/>
      <c r="E56" s="22"/>
      <c r="F56" s="20"/>
      <c r="G56" s="26">
        <f>IF($A56="","",N(C56)*N(D56))</f>
      </c>
      <c r="H56" s="27">
        <f>IF(OR($A56="",E56=""),"",(E56-TODAY())/30.44)</f>
      </c>
      <c r="I56" s="28">
        <f>IF(H56="","",IF(H56&lt;0,"EXPIRED",IF(H56&lt;=$C$2,"EXPIRING SOON","OK")))</f>
      </c>
      <c r="J56" s="27">
        <f>IF(H56="","",H56+ROW()/1000000)</f>
      </c>
    </row>
    <row r="57" spans="1:10" x14ac:dyDescent="0.25">
      <c r="A57" s="20"/>
      <c r="B57" s="20"/>
      <c r="C57" s="17"/>
      <c r="D57" s="21"/>
      <c r="E57" s="22"/>
      <c r="F57" s="20"/>
      <c r="G57" s="23">
        <f>IF($A57="","",N(C57)*N(D57))</f>
      </c>
      <c r="H57" s="24">
        <f>IF(OR($A57="",E57=""),"",(E57-TODAY())/30.44)</f>
      </c>
      <c r="I57" s="25">
        <f>IF(H57="","",IF(H57&lt;0,"EXPIRED",IF(H57&lt;=$C$2,"EXPIRING SOON","OK")))</f>
      </c>
      <c r="J57" s="24">
        <f>IF(H57="","",H57+ROW()/1000000)</f>
      </c>
    </row>
    <row r="58" spans="1:10" x14ac:dyDescent="0.25">
      <c r="A58" s="20"/>
      <c r="B58" s="20"/>
      <c r="C58" s="17"/>
      <c r="D58" s="21"/>
      <c r="E58" s="22"/>
      <c r="F58" s="20"/>
      <c r="G58" s="26">
        <f>IF($A58="","",N(C58)*N(D58))</f>
      </c>
      <c r="H58" s="27">
        <f>IF(OR($A58="",E58=""),"",(E58-TODAY())/30.44)</f>
      </c>
      <c r="I58" s="28">
        <f>IF(H58="","",IF(H58&lt;0,"EXPIRED",IF(H58&lt;=$C$2,"EXPIRING SOON","OK")))</f>
      </c>
      <c r="J58" s="27">
        <f>IF(H58="","",H58+ROW()/1000000)</f>
      </c>
    </row>
    <row r="59" spans="1:10" x14ac:dyDescent="0.25">
      <c r="A59" s="20"/>
      <c r="B59" s="20"/>
      <c r="C59" s="17"/>
      <c r="D59" s="21"/>
      <c r="E59" s="22"/>
      <c r="F59" s="20"/>
      <c r="G59" s="23">
        <f>IF($A59="","",N(C59)*N(D59))</f>
      </c>
      <c r="H59" s="24">
        <f>IF(OR($A59="",E59=""),"",(E59-TODAY())/30.44)</f>
      </c>
      <c r="I59" s="25">
        <f>IF(H59="","",IF(H59&lt;0,"EXPIRED",IF(H59&lt;=$C$2,"EXPIRING SOON","OK")))</f>
      </c>
      <c r="J59" s="24">
        <f>IF(H59="","",H59+ROW()/1000000)</f>
      </c>
    </row>
    <row r="60" spans="1:10" x14ac:dyDescent="0.25">
      <c r="A60" s="20"/>
      <c r="B60" s="20"/>
      <c r="C60" s="17"/>
      <c r="D60" s="21"/>
      <c r="E60" s="22"/>
      <c r="F60" s="20"/>
      <c r="G60" s="26">
        <f>IF($A60="","",N(C60)*N(D60))</f>
      </c>
      <c r="H60" s="27">
        <f>IF(OR($A60="",E60=""),"",(E60-TODAY())/30.44)</f>
      </c>
      <c r="I60" s="28">
        <f>IF(H60="","",IF(H60&lt;0,"EXPIRED",IF(H60&lt;=$C$2,"EXPIRING SOON","OK")))</f>
      </c>
      <c r="J60" s="27">
        <f>IF(H60="","",H60+ROW()/1000000)</f>
      </c>
    </row>
    <row r="61" spans="1:10" x14ac:dyDescent="0.25">
      <c r="A61" s="20"/>
      <c r="B61" s="20"/>
      <c r="C61" s="17"/>
      <c r="D61" s="21"/>
      <c r="E61" s="22"/>
      <c r="F61" s="20"/>
      <c r="G61" s="23">
        <f>IF($A61="","",N(C61)*N(D61))</f>
      </c>
      <c r="H61" s="24">
        <f>IF(OR($A61="",E61=""),"",(E61-TODAY())/30.44)</f>
      </c>
      <c r="I61" s="25">
        <f>IF(H61="","",IF(H61&lt;0,"EXPIRED",IF(H61&lt;=$C$2,"EXPIRING SOON","OK")))</f>
      </c>
      <c r="J61" s="24">
        <f>IF(H61="","",H61+ROW()/1000000)</f>
      </c>
    </row>
    <row r="62" spans="1:10" x14ac:dyDescent="0.25">
      <c r="A62" s="20"/>
      <c r="B62" s="20"/>
      <c r="C62" s="17"/>
      <c r="D62" s="21"/>
      <c r="E62" s="22"/>
      <c r="F62" s="20"/>
      <c r="G62" s="26">
        <f>IF($A62="","",N(C62)*N(D62))</f>
      </c>
      <c r="H62" s="27">
        <f>IF(OR($A62="",E62=""),"",(E62-TODAY())/30.44)</f>
      </c>
      <c r="I62" s="28">
        <f>IF(H62="","",IF(H62&lt;0,"EXPIRED",IF(H62&lt;=$C$2,"EXPIRING SOON","OK")))</f>
      </c>
      <c r="J62" s="27">
        <f>IF(H62="","",H62+ROW()/1000000)</f>
      </c>
    </row>
    <row r="63" spans="1:10" x14ac:dyDescent="0.25">
      <c r="A63" s="20"/>
      <c r="B63" s="20"/>
      <c r="C63" s="17"/>
      <c r="D63" s="21"/>
      <c r="E63" s="22"/>
      <c r="F63" s="20"/>
      <c r="G63" s="23">
        <f>IF($A63="","",N(C63)*N(D63))</f>
      </c>
      <c r="H63" s="24">
        <f>IF(OR($A63="",E63=""),"",(E63-TODAY())/30.44)</f>
      </c>
      <c r="I63" s="25">
        <f>IF(H63="","",IF(H63&lt;0,"EXPIRED",IF(H63&lt;=$C$2,"EXPIRING SOON","OK")))</f>
      </c>
      <c r="J63" s="24">
        <f>IF(H63="","",H63+ROW()/1000000)</f>
      </c>
    </row>
    <row r="64" spans="1:10" x14ac:dyDescent="0.25">
      <c r="A64" s="20"/>
      <c r="B64" s="20"/>
      <c r="C64" s="17"/>
      <c r="D64" s="21"/>
      <c r="E64" s="22"/>
      <c r="F64" s="20"/>
      <c r="G64" s="26">
        <f>IF($A64="","",N(C64)*N(D64))</f>
      </c>
      <c r="H64" s="27">
        <f>IF(OR($A64="",E64=""),"",(E64-TODAY())/30.44)</f>
      </c>
      <c r="I64" s="28">
        <f>IF(H64="","",IF(H64&lt;0,"EXPIRED",IF(H64&lt;=$C$2,"EXPIRING SOON","OK")))</f>
      </c>
      <c r="J64" s="27">
        <f>IF(H64="","",H64+ROW()/1000000)</f>
      </c>
    </row>
    <row r="65" spans="1:10" x14ac:dyDescent="0.25">
      <c r="A65" s="20"/>
      <c r="B65" s="20"/>
      <c r="C65" s="17"/>
      <c r="D65" s="21"/>
      <c r="E65" s="22"/>
      <c r="F65" s="20"/>
      <c r="G65" s="23">
        <f>IF($A65="","",N(C65)*N(D65))</f>
      </c>
      <c r="H65" s="24">
        <f>IF(OR($A65="",E65=""),"",(E65-TODAY())/30.44)</f>
      </c>
      <c r="I65" s="25">
        <f>IF(H65="","",IF(H65&lt;0,"EXPIRED",IF(H65&lt;=$C$2,"EXPIRING SOON","OK")))</f>
      </c>
      <c r="J65" s="24">
        <f>IF(H65="","",H65+ROW()/1000000)</f>
      </c>
    </row>
    <row r="66" spans="1:10" x14ac:dyDescent="0.25">
      <c r="A66" s="20"/>
      <c r="B66" s="20"/>
      <c r="C66" s="17"/>
      <c r="D66" s="21"/>
      <c r="E66" s="22"/>
      <c r="F66" s="20"/>
      <c r="G66" s="26">
        <f>IF($A66="","",N(C66)*N(D66))</f>
      </c>
      <c r="H66" s="27">
        <f>IF(OR($A66="",E66=""),"",(E66-TODAY())/30.44)</f>
      </c>
      <c r="I66" s="28">
        <f>IF(H66="","",IF(H66&lt;0,"EXPIRED",IF(H66&lt;=$C$2,"EXPIRING SOON","OK")))</f>
      </c>
      <c r="J66" s="27">
        <f>IF(H66="","",H66+ROW()/1000000)</f>
      </c>
    </row>
    <row r="67" spans="1:10" x14ac:dyDescent="0.25">
      <c r="A67" s="20"/>
      <c r="B67" s="20"/>
      <c r="C67" s="17"/>
      <c r="D67" s="21"/>
      <c r="E67" s="22"/>
      <c r="F67" s="20"/>
      <c r="G67" s="23">
        <f>IF($A67="","",N(C67)*N(D67))</f>
      </c>
      <c r="H67" s="24">
        <f>IF(OR($A67="",E67=""),"",(E67-TODAY())/30.44)</f>
      </c>
      <c r="I67" s="25">
        <f>IF(H67="","",IF(H67&lt;0,"EXPIRED",IF(H67&lt;=$C$2,"EXPIRING SOON","OK")))</f>
      </c>
      <c r="J67" s="24">
        <f>IF(H67="","",H67+ROW()/1000000)</f>
      </c>
    </row>
    <row r="68" spans="1:10" x14ac:dyDescent="0.25">
      <c r="A68" s="20"/>
      <c r="B68" s="20"/>
      <c r="C68" s="17"/>
      <c r="D68" s="21"/>
      <c r="E68" s="22"/>
      <c r="F68" s="20"/>
      <c r="G68" s="26">
        <f>IF($A68="","",N(C68)*N(D68))</f>
      </c>
      <c r="H68" s="27">
        <f>IF(OR($A68="",E68=""),"",(E68-TODAY())/30.44)</f>
      </c>
      <c r="I68" s="28">
        <f>IF(H68="","",IF(H68&lt;0,"EXPIRED",IF(H68&lt;=$C$2,"EXPIRING SOON","OK")))</f>
      </c>
      <c r="J68" s="27">
        <f>IF(H68="","",H68+ROW()/1000000)</f>
      </c>
    </row>
    <row r="69" spans="1:10" x14ac:dyDescent="0.25">
      <c r="A69" s="20"/>
      <c r="B69" s="20"/>
      <c r="C69" s="17"/>
      <c r="D69" s="21"/>
      <c r="E69" s="22"/>
      <c r="F69" s="20"/>
      <c r="G69" s="23">
        <f>IF($A69="","",N(C69)*N(D69))</f>
      </c>
      <c r="H69" s="24">
        <f>IF(OR($A69="",E69=""),"",(E69-TODAY())/30.44)</f>
      </c>
      <c r="I69" s="25">
        <f>IF(H69="","",IF(H69&lt;0,"EXPIRED",IF(H69&lt;=$C$2,"EXPIRING SOON","OK")))</f>
      </c>
      <c r="J69" s="24">
        <f>IF(H69="","",H69+ROW()/1000000)</f>
      </c>
    </row>
    <row r="70" spans="1:10" x14ac:dyDescent="0.25">
      <c r="A70" s="20"/>
      <c r="B70" s="20"/>
      <c r="C70" s="17"/>
      <c r="D70" s="21"/>
      <c r="E70" s="22"/>
      <c r="F70" s="20"/>
      <c r="G70" s="26">
        <f>IF($A70="","",N(C70)*N(D70))</f>
      </c>
      <c r="H70" s="27">
        <f>IF(OR($A70="",E70=""),"",(E70-TODAY())/30.44)</f>
      </c>
      <c r="I70" s="28">
        <f>IF(H70="","",IF(H70&lt;0,"EXPIRED",IF(H70&lt;=$C$2,"EXPIRING SOON","OK")))</f>
      </c>
      <c r="J70" s="27">
        <f>IF(H70="","",H70+ROW()/1000000)</f>
      </c>
    </row>
    <row r="71" spans="1:10" x14ac:dyDescent="0.25">
      <c r="A71" s="20"/>
      <c r="B71" s="20"/>
      <c r="C71" s="17"/>
      <c r="D71" s="21"/>
      <c r="E71" s="22"/>
      <c r="F71" s="20"/>
      <c r="G71" s="23">
        <f>IF($A71="","",N(C71)*N(D71))</f>
      </c>
      <c r="H71" s="24">
        <f>IF(OR($A71="",E71=""),"",(E71-TODAY())/30.44)</f>
      </c>
      <c r="I71" s="25">
        <f>IF(H71="","",IF(H71&lt;0,"EXPIRED",IF(H71&lt;=$C$2,"EXPIRING SOON","OK")))</f>
      </c>
      <c r="J71" s="24">
        <f>IF(H71="","",H71+ROW()/1000000)</f>
      </c>
    </row>
    <row r="72" spans="1:10" x14ac:dyDescent="0.25">
      <c r="A72" s="20"/>
      <c r="B72" s="20"/>
      <c r="C72" s="17"/>
      <c r="D72" s="21"/>
      <c r="E72" s="22"/>
      <c r="F72" s="20"/>
      <c r="G72" s="26">
        <f>IF($A72="","",N(C72)*N(D72))</f>
      </c>
      <c r="H72" s="27">
        <f>IF(OR($A72="",E72=""),"",(E72-TODAY())/30.44)</f>
      </c>
      <c r="I72" s="28">
        <f>IF(H72="","",IF(H72&lt;0,"EXPIRED",IF(H72&lt;=$C$2,"EXPIRING SOON","OK")))</f>
      </c>
      <c r="J72" s="27">
        <f>IF(H72="","",H72+ROW()/1000000)</f>
      </c>
    </row>
    <row r="73" spans="1:10" x14ac:dyDescent="0.25">
      <c r="A73" s="20"/>
      <c r="B73" s="20"/>
      <c r="C73" s="17"/>
      <c r="D73" s="21"/>
      <c r="E73" s="22"/>
      <c r="F73" s="20"/>
      <c r="G73" s="23">
        <f>IF($A73="","",N(C73)*N(D73))</f>
      </c>
      <c r="H73" s="24">
        <f>IF(OR($A73="",E73=""),"",(E73-TODAY())/30.44)</f>
      </c>
      <c r="I73" s="25">
        <f>IF(H73="","",IF(H73&lt;0,"EXPIRED",IF(H73&lt;=$C$2,"EXPIRING SOON","OK")))</f>
      </c>
      <c r="J73" s="24">
        <f>IF(H73="","",H73+ROW()/1000000)</f>
      </c>
    </row>
    <row r="74" spans="1:10" x14ac:dyDescent="0.25">
      <c r="A74" s="20"/>
      <c r="B74" s="20"/>
      <c r="C74" s="17"/>
      <c r="D74" s="21"/>
      <c r="E74" s="22"/>
      <c r="F74" s="20"/>
      <c r="G74" s="26">
        <f>IF($A74="","",N(C74)*N(D74))</f>
      </c>
      <c r="H74" s="27">
        <f>IF(OR($A74="",E74=""),"",(E74-TODAY())/30.44)</f>
      </c>
      <c r="I74" s="28">
        <f>IF(H74="","",IF(H74&lt;0,"EXPIRED",IF(H74&lt;=$C$2,"EXPIRING SOON","OK")))</f>
      </c>
      <c r="J74" s="27">
        <f>IF(H74="","",H74+ROW()/1000000)</f>
      </c>
    </row>
    <row r="75" spans="1:10" x14ac:dyDescent="0.25">
      <c r="A75" s="20"/>
      <c r="B75" s="20"/>
      <c r="C75" s="17"/>
      <c r="D75" s="21"/>
      <c r="E75" s="22"/>
      <c r="F75" s="20"/>
      <c r="G75" s="23">
        <f>IF($A75="","",N(C75)*N(D75))</f>
      </c>
      <c r="H75" s="24">
        <f>IF(OR($A75="",E75=""),"",(E75-TODAY())/30.44)</f>
      </c>
      <c r="I75" s="25">
        <f>IF(H75="","",IF(H75&lt;0,"EXPIRED",IF(H75&lt;=$C$2,"EXPIRING SOON","OK")))</f>
      </c>
      <c r="J75" s="24">
        <f>IF(H75="","",H75+ROW()/1000000)</f>
      </c>
    </row>
    <row r="76" spans="1:10" x14ac:dyDescent="0.25">
      <c r="A76" s="20"/>
      <c r="B76" s="20"/>
      <c r="C76" s="17"/>
      <c r="D76" s="21"/>
      <c r="E76" s="22"/>
      <c r="F76" s="20"/>
      <c r="G76" s="26">
        <f>IF($A76="","",N(C76)*N(D76))</f>
      </c>
      <c r="H76" s="27">
        <f>IF(OR($A76="",E76=""),"",(E76-TODAY())/30.44)</f>
      </c>
      <c r="I76" s="28">
        <f>IF(H76="","",IF(H76&lt;0,"EXPIRED",IF(H76&lt;=$C$2,"EXPIRING SOON","OK")))</f>
      </c>
      <c r="J76" s="27">
        <f>IF(H76="","",H76+ROW()/1000000)</f>
      </c>
    </row>
    <row r="77" spans="1:10" x14ac:dyDescent="0.25">
      <c r="A77" s="20"/>
      <c r="B77" s="20"/>
      <c r="C77" s="17"/>
      <c r="D77" s="21"/>
      <c r="E77" s="22"/>
      <c r="F77" s="20"/>
      <c r="G77" s="23">
        <f>IF($A77="","",N(C77)*N(D77))</f>
      </c>
      <c r="H77" s="24">
        <f>IF(OR($A77="",E77=""),"",(E77-TODAY())/30.44)</f>
      </c>
      <c r="I77" s="25">
        <f>IF(H77="","",IF(H77&lt;0,"EXPIRED",IF(H77&lt;=$C$2,"EXPIRING SOON","OK")))</f>
      </c>
      <c r="J77" s="24">
        <f>IF(H77="","",H77+ROW()/1000000)</f>
      </c>
    </row>
    <row r="78" spans="1:10" x14ac:dyDescent="0.25">
      <c r="A78" s="20"/>
      <c r="B78" s="20"/>
      <c r="C78" s="17"/>
      <c r="D78" s="21"/>
      <c r="E78" s="22"/>
      <c r="F78" s="20"/>
      <c r="G78" s="26">
        <f>IF($A78="","",N(C78)*N(D78))</f>
      </c>
      <c r="H78" s="27">
        <f>IF(OR($A78="",E78=""),"",(E78-TODAY())/30.44)</f>
      </c>
      <c r="I78" s="28">
        <f>IF(H78="","",IF(H78&lt;0,"EXPIRED",IF(H78&lt;=$C$2,"EXPIRING SOON","OK")))</f>
      </c>
      <c r="J78" s="27">
        <f>IF(H78="","",H78+ROW()/1000000)</f>
      </c>
    </row>
    <row r="79" spans="1:10" x14ac:dyDescent="0.25">
      <c r="A79" s="20"/>
      <c r="B79" s="20"/>
      <c r="C79" s="17"/>
      <c r="D79" s="21"/>
      <c r="E79" s="22"/>
      <c r="F79" s="20"/>
      <c r="G79" s="23">
        <f>IF($A79="","",N(C79)*N(D79))</f>
      </c>
      <c r="H79" s="24">
        <f>IF(OR($A79="",E79=""),"",(E79-TODAY())/30.44)</f>
      </c>
      <c r="I79" s="25">
        <f>IF(H79="","",IF(H79&lt;0,"EXPIRED",IF(H79&lt;=$C$2,"EXPIRING SOON","OK")))</f>
      </c>
      <c r="J79" s="24">
        <f>IF(H79="","",H79+ROW()/1000000)</f>
      </c>
    </row>
    <row r="80" spans="1:10" x14ac:dyDescent="0.25">
      <c r="A80" s="20"/>
      <c r="B80" s="20"/>
      <c r="C80" s="17"/>
      <c r="D80" s="21"/>
      <c r="E80" s="22"/>
      <c r="F80" s="20"/>
      <c r="G80" s="26">
        <f>IF($A80="","",N(C80)*N(D80))</f>
      </c>
      <c r="H80" s="27">
        <f>IF(OR($A80="",E80=""),"",(E80-TODAY())/30.44)</f>
      </c>
      <c r="I80" s="28">
        <f>IF(H80="","",IF(H80&lt;0,"EXPIRED",IF(H80&lt;=$C$2,"EXPIRING SOON","OK")))</f>
      </c>
      <c r="J80" s="27">
        <f>IF(H80="","",H80+ROW()/1000000)</f>
      </c>
    </row>
    <row r="81" spans="1:10" x14ac:dyDescent="0.25">
      <c r="A81" s="20"/>
      <c r="B81" s="20"/>
      <c r="C81" s="17"/>
      <c r="D81" s="21"/>
      <c r="E81" s="22"/>
      <c r="F81" s="20"/>
      <c r="G81" s="23">
        <f>IF($A81="","",N(C81)*N(D81))</f>
      </c>
      <c r="H81" s="24">
        <f>IF(OR($A81="",E81=""),"",(E81-TODAY())/30.44)</f>
      </c>
      <c r="I81" s="25">
        <f>IF(H81="","",IF(H81&lt;0,"EXPIRED",IF(H81&lt;=$C$2,"EXPIRING SOON","OK")))</f>
      </c>
      <c r="J81" s="24">
        <f>IF(H81="","",H81+ROW()/1000000)</f>
      </c>
    </row>
    <row r="82" spans="1:10" x14ac:dyDescent="0.25">
      <c r="A82" s="20"/>
      <c r="B82" s="20"/>
      <c r="C82" s="17"/>
      <c r="D82" s="21"/>
      <c r="E82" s="22"/>
      <c r="F82" s="20"/>
      <c r="G82" s="26">
        <f>IF($A82="","",N(C82)*N(D82))</f>
      </c>
      <c r="H82" s="27">
        <f>IF(OR($A82="",E82=""),"",(E82-TODAY())/30.44)</f>
      </c>
      <c r="I82" s="28">
        <f>IF(H82="","",IF(H82&lt;0,"EXPIRED",IF(H82&lt;=$C$2,"EXPIRING SOON","OK")))</f>
      </c>
      <c r="J82" s="27">
        <f>IF(H82="","",H82+ROW()/1000000)</f>
      </c>
    </row>
    <row r="83" spans="1:10" x14ac:dyDescent="0.25">
      <c r="A83" s="20"/>
      <c r="B83" s="20"/>
      <c r="C83" s="17"/>
      <c r="D83" s="21"/>
      <c r="E83" s="22"/>
      <c r="F83" s="20"/>
      <c r="G83" s="23">
        <f>IF($A83="","",N(C83)*N(D83))</f>
      </c>
      <c r="H83" s="24">
        <f>IF(OR($A83="",E83=""),"",(E83-TODAY())/30.44)</f>
      </c>
      <c r="I83" s="25">
        <f>IF(H83="","",IF(H83&lt;0,"EXPIRED",IF(H83&lt;=$C$2,"EXPIRING SOON","OK")))</f>
      </c>
      <c r="J83" s="24">
        <f>IF(H83="","",H83+ROW()/1000000)</f>
      </c>
    </row>
    <row r="84" spans="1:10" x14ac:dyDescent="0.25">
      <c r="A84" s="20"/>
      <c r="B84" s="20"/>
      <c r="C84" s="17"/>
      <c r="D84" s="21"/>
      <c r="E84" s="22"/>
      <c r="F84" s="20"/>
      <c r="G84" s="26">
        <f>IF($A84="","",N(C84)*N(D84))</f>
      </c>
      <c r="H84" s="27">
        <f>IF(OR($A84="",E84=""),"",(E84-TODAY())/30.44)</f>
      </c>
      <c r="I84" s="28">
        <f>IF(H84="","",IF(H84&lt;0,"EXPIRED",IF(H84&lt;=$C$2,"EXPIRING SOON","OK")))</f>
      </c>
      <c r="J84" s="27">
        <f>IF(H84="","",H84+ROW()/1000000)</f>
      </c>
    </row>
    <row r="85" spans="1:10" x14ac:dyDescent="0.25">
      <c r="A85" s="20"/>
      <c r="B85" s="20"/>
      <c r="C85" s="17"/>
      <c r="D85" s="21"/>
      <c r="E85" s="22"/>
      <c r="F85" s="20"/>
      <c r="G85" s="23">
        <f>IF($A85="","",N(C85)*N(D85))</f>
      </c>
      <c r="H85" s="24">
        <f>IF(OR($A85="",E85=""),"",(E85-TODAY())/30.44)</f>
      </c>
      <c r="I85" s="25">
        <f>IF(H85="","",IF(H85&lt;0,"EXPIRED",IF(H85&lt;=$C$2,"EXPIRING SOON","OK")))</f>
      </c>
      <c r="J85" s="24">
        <f>IF(H85="","",H85+ROW()/1000000)</f>
      </c>
    </row>
    <row r="86" spans="1:10" x14ac:dyDescent="0.25">
      <c r="A86" s="20"/>
      <c r="B86" s="20"/>
      <c r="C86" s="17"/>
      <c r="D86" s="21"/>
      <c r="E86" s="22"/>
      <c r="F86" s="20"/>
      <c r="G86" s="26">
        <f>IF($A86="","",N(C86)*N(D86))</f>
      </c>
      <c r="H86" s="27">
        <f>IF(OR($A86="",E86=""),"",(E86-TODAY())/30.44)</f>
      </c>
      <c r="I86" s="28">
        <f>IF(H86="","",IF(H86&lt;0,"EXPIRED",IF(H86&lt;=$C$2,"EXPIRING SOON","OK")))</f>
      </c>
      <c r="J86" s="27">
        <f>IF(H86="","",H86+ROW()/1000000)</f>
      </c>
    </row>
    <row r="87" spans="1:10" x14ac:dyDescent="0.25">
      <c r="A87" s="20"/>
      <c r="B87" s="20"/>
      <c r="C87" s="17"/>
      <c r="D87" s="21"/>
      <c r="E87" s="22"/>
      <c r="F87" s="20"/>
      <c r="G87" s="23">
        <f>IF($A87="","",N(C87)*N(D87))</f>
      </c>
      <c r="H87" s="24">
        <f>IF(OR($A87="",E87=""),"",(E87-TODAY())/30.44)</f>
      </c>
      <c r="I87" s="25">
        <f>IF(H87="","",IF(H87&lt;0,"EXPIRED",IF(H87&lt;=$C$2,"EXPIRING SOON","OK")))</f>
      </c>
      <c r="J87" s="24">
        <f>IF(H87="","",H87+ROW()/1000000)</f>
      </c>
    </row>
    <row r="88" spans="1:10" x14ac:dyDescent="0.25">
      <c r="A88" s="20"/>
      <c r="B88" s="20"/>
      <c r="C88" s="17"/>
      <c r="D88" s="21"/>
      <c r="E88" s="22"/>
      <c r="F88" s="20"/>
      <c r="G88" s="26">
        <f>IF($A88="","",N(C88)*N(D88))</f>
      </c>
      <c r="H88" s="27">
        <f>IF(OR($A88="",E88=""),"",(E88-TODAY())/30.44)</f>
      </c>
      <c r="I88" s="28">
        <f>IF(H88="","",IF(H88&lt;0,"EXPIRED",IF(H88&lt;=$C$2,"EXPIRING SOON","OK")))</f>
      </c>
      <c r="J88" s="27">
        <f>IF(H88="","",H88+ROW()/1000000)</f>
      </c>
    </row>
    <row r="89" spans="1:10" x14ac:dyDescent="0.25">
      <c r="A89" s="20"/>
      <c r="B89" s="20"/>
      <c r="C89" s="17"/>
      <c r="D89" s="21"/>
      <c r="E89" s="22"/>
      <c r="F89" s="20"/>
      <c r="G89" s="23">
        <f>IF($A89="","",N(C89)*N(D89))</f>
      </c>
      <c r="H89" s="24">
        <f>IF(OR($A89="",E89=""),"",(E89-TODAY())/30.44)</f>
      </c>
      <c r="I89" s="25">
        <f>IF(H89="","",IF(H89&lt;0,"EXPIRED",IF(H89&lt;=$C$2,"EXPIRING SOON","OK")))</f>
      </c>
      <c r="J89" s="24">
        <f>IF(H89="","",H89+ROW()/1000000)</f>
      </c>
    </row>
    <row r="90" spans="1:10" x14ac:dyDescent="0.25">
      <c r="A90" s="20"/>
      <c r="B90" s="20"/>
      <c r="C90" s="17"/>
      <c r="D90" s="21"/>
      <c r="E90" s="22"/>
      <c r="F90" s="20"/>
      <c r="G90" s="26">
        <f>IF($A90="","",N(C90)*N(D90))</f>
      </c>
      <c r="H90" s="27">
        <f>IF(OR($A90="",E90=""),"",(E90-TODAY())/30.44)</f>
      </c>
      <c r="I90" s="28">
        <f>IF(H90="","",IF(H90&lt;0,"EXPIRED",IF(H90&lt;=$C$2,"EXPIRING SOON","OK")))</f>
      </c>
      <c r="J90" s="27">
        <f>IF(H90="","",H90+ROW()/1000000)</f>
      </c>
    </row>
    <row r="91" spans="1:10" x14ac:dyDescent="0.25">
      <c r="A91" s="20"/>
      <c r="B91" s="20"/>
      <c r="C91" s="17"/>
      <c r="D91" s="21"/>
      <c r="E91" s="22"/>
      <c r="F91" s="20"/>
      <c r="G91" s="23">
        <f>IF($A91="","",N(C91)*N(D91))</f>
      </c>
      <c r="H91" s="24">
        <f>IF(OR($A91="",E91=""),"",(E91-TODAY())/30.44)</f>
      </c>
      <c r="I91" s="25">
        <f>IF(H91="","",IF(H91&lt;0,"EXPIRED",IF(H91&lt;=$C$2,"EXPIRING SOON","OK")))</f>
      </c>
      <c r="J91" s="24">
        <f>IF(H91="","",H91+ROW()/1000000)</f>
      </c>
    </row>
    <row r="92" spans="1:10" x14ac:dyDescent="0.25">
      <c r="A92" s="20"/>
      <c r="B92" s="20"/>
      <c r="C92" s="17"/>
      <c r="D92" s="21"/>
      <c r="E92" s="22"/>
      <c r="F92" s="20"/>
      <c r="G92" s="26">
        <f>IF($A92="","",N(C92)*N(D92))</f>
      </c>
      <c r="H92" s="27">
        <f>IF(OR($A92="",E92=""),"",(E92-TODAY())/30.44)</f>
      </c>
      <c r="I92" s="28">
        <f>IF(H92="","",IF(H92&lt;0,"EXPIRED",IF(H92&lt;=$C$2,"EXPIRING SOON","OK")))</f>
      </c>
      <c r="J92" s="27">
        <f>IF(H92="","",H92+ROW()/1000000)</f>
      </c>
    </row>
    <row r="93" spans="1:10" x14ac:dyDescent="0.25">
      <c r="A93" s="20"/>
      <c r="B93" s="20"/>
      <c r="C93" s="17"/>
      <c r="D93" s="21"/>
      <c r="E93" s="22"/>
      <c r="F93" s="20"/>
      <c r="G93" s="23">
        <f>IF($A93="","",N(C93)*N(D93))</f>
      </c>
      <c r="H93" s="24">
        <f>IF(OR($A93="",E93=""),"",(E93-TODAY())/30.44)</f>
      </c>
      <c r="I93" s="25">
        <f>IF(H93="","",IF(H93&lt;0,"EXPIRED",IF(H93&lt;=$C$2,"EXPIRING SOON","OK")))</f>
      </c>
      <c r="J93" s="24">
        <f>IF(H93="","",H93+ROW()/1000000)</f>
      </c>
    </row>
    <row r="94" spans="1:10" x14ac:dyDescent="0.25">
      <c r="A94" s="20"/>
      <c r="B94" s="20"/>
      <c r="C94" s="17"/>
      <c r="D94" s="21"/>
      <c r="E94" s="22"/>
      <c r="F94" s="20"/>
      <c r="G94" s="26">
        <f>IF($A94="","",N(C94)*N(D94))</f>
      </c>
      <c r="H94" s="27">
        <f>IF(OR($A94="",E94=""),"",(E94-TODAY())/30.44)</f>
      </c>
      <c r="I94" s="28">
        <f>IF(H94="","",IF(H94&lt;0,"EXPIRED",IF(H94&lt;=$C$2,"EXPIRING SOON","OK")))</f>
      </c>
      <c r="J94" s="27">
        <f>IF(H94="","",H94+ROW()/1000000)</f>
      </c>
    </row>
    <row r="95" spans="1:10" x14ac:dyDescent="0.25">
      <c r="A95" s="20"/>
      <c r="B95" s="20"/>
      <c r="C95" s="17"/>
      <c r="D95" s="21"/>
      <c r="E95" s="22"/>
      <c r="F95" s="20"/>
      <c r="G95" s="23">
        <f>IF($A95="","",N(C95)*N(D95))</f>
      </c>
      <c r="H95" s="24">
        <f>IF(OR($A95="",E95=""),"",(E95-TODAY())/30.44)</f>
      </c>
      <c r="I95" s="25">
        <f>IF(H95="","",IF(H95&lt;0,"EXPIRED",IF(H95&lt;=$C$2,"EXPIRING SOON","OK")))</f>
      </c>
      <c r="J95" s="24">
        <f>IF(H95="","",H95+ROW()/1000000)</f>
      </c>
    </row>
    <row r="96" spans="1:10" x14ac:dyDescent="0.25">
      <c r="A96" s="20"/>
      <c r="B96" s="20"/>
      <c r="C96" s="17"/>
      <c r="D96" s="21"/>
      <c r="E96" s="22"/>
      <c r="F96" s="20"/>
      <c r="G96" s="26">
        <f>IF($A96="","",N(C96)*N(D96))</f>
      </c>
      <c r="H96" s="27">
        <f>IF(OR($A96="",E96=""),"",(E96-TODAY())/30.44)</f>
      </c>
      <c r="I96" s="28">
        <f>IF(H96="","",IF(H96&lt;0,"EXPIRED",IF(H96&lt;=$C$2,"EXPIRING SOON","OK")))</f>
      </c>
      <c r="J96" s="27">
        <f>IF(H96="","",H96+ROW()/1000000)</f>
      </c>
    </row>
    <row r="97" spans="1:10" x14ac:dyDescent="0.25">
      <c r="A97" s="20"/>
      <c r="B97" s="20"/>
      <c r="C97" s="17"/>
      <c r="D97" s="21"/>
      <c r="E97" s="22"/>
      <c r="F97" s="20"/>
      <c r="G97" s="23">
        <f>IF($A97="","",N(C97)*N(D97))</f>
      </c>
      <c r="H97" s="24">
        <f>IF(OR($A97="",E97=""),"",(E97-TODAY())/30.44)</f>
      </c>
      <c r="I97" s="25">
        <f>IF(H97="","",IF(H97&lt;0,"EXPIRED",IF(H97&lt;=$C$2,"EXPIRING SOON","OK")))</f>
      </c>
      <c r="J97" s="24">
        <f>IF(H97="","",H97+ROW()/1000000)</f>
      </c>
    </row>
    <row r="98" spans="1:10" x14ac:dyDescent="0.25">
      <c r="A98" s="20"/>
      <c r="B98" s="20"/>
      <c r="C98" s="17"/>
      <c r="D98" s="21"/>
      <c r="E98" s="22"/>
      <c r="F98" s="20"/>
      <c r="G98" s="26">
        <f>IF($A98="","",N(C98)*N(D98))</f>
      </c>
      <c r="H98" s="27">
        <f>IF(OR($A98="",E98=""),"",(E98-TODAY())/30.44)</f>
      </c>
      <c r="I98" s="28">
        <f>IF(H98="","",IF(H98&lt;0,"EXPIRED",IF(H98&lt;=$C$2,"EXPIRING SOON","OK")))</f>
      </c>
      <c r="J98" s="27">
        <f>IF(H98="","",H98+ROW()/1000000)</f>
      </c>
    </row>
    <row r="99" spans="1:10" x14ac:dyDescent="0.25">
      <c r="A99" s="20"/>
      <c r="B99" s="20"/>
      <c r="C99" s="17"/>
      <c r="D99" s="21"/>
      <c r="E99" s="22"/>
      <c r="F99" s="20"/>
      <c r="G99" s="23">
        <f>IF($A99="","",N(C99)*N(D99))</f>
      </c>
      <c r="H99" s="24">
        <f>IF(OR($A99="",E99=""),"",(E99-TODAY())/30.44)</f>
      </c>
      <c r="I99" s="25">
        <f>IF(H99="","",IF(H99&lt;0,"EXPIRED",IF(H99&lt;=$C$2,"EXPIRING SOON","OK")))</f>
      </c>
      <c r="J99" s="24">
        <f>IF(H99="","",H99+ROW()/1000000)</f>
      </c>
    </row>
    <row r="100" spans="1:10" x14ac:dyDescent="0.25">
      <c r="A100" s="20"/>
      <c r="B100" s="20"/>
      <c r="C100" s="17"/>
      <c r="D100" s="21"/>
      <c r="E100" s="22"/>
      <c r="F100" s="20"/>
      <c r="G100" s="26">
        <f>IF($A100="","",N(C100)*N(D100))</f>
      </c>
      <c r="H100" s="27">
        <f>IF(OR($A100="",E100=""),"",(E100-TODAY())/30.44)</f>
      </c>
      <c r="I100" s="28">
        <f>IF(H100="","",IF(H100&lt;0,"EXPIRED",IF(H100&lt;=$C$2,"EXPIRING SOON","OK")))</f>
      </c>
      <c r="J100" s="27">
        <f>IF(H100="","",H100+ROW()/1000000)</f>
      </c>
    </row>
    <row r="101" spans="1:10" x14ac:dyDescent="0.25">
      <c r="A101" s="20"/>
      <c r="B101" s="20"/>
      <c r="C101" s="17"/>
      <c r="D101" s="21"/>
      <c r="E101" s="22"/>
      <c r="F101" s="20"/>
      <c r="G101" s="23">
        <f>IF($A101="","",N(C101)*N(D101))</f>
      </c>
      <c r="H101" s="24">
        <f>IF(OR($A101="",E101=""),"",(E101-TODAY())/30.44)</f>
      </c>
      <c r="I101" s="25">
        <f>IF(H101="","",IF(H101&lt;0,"EXPIRED",IF(H101&lt;=$C$2,"EXPIRING SOON","OK")))</f>
      </c>
      <c r="J101" s="24">
        <f>IF(H101="","",H101+ROW()/1000000)</f>
      </c>
    </row>
    <row r="102" spans="1:10" x14ac:dyDescent="0.25">
      <c r="A102" s="20"/>
      <c r="B102" s="20"/>
      <c r="C102" s="17"/>
      <c r="D102" s="21"/>
      <c r="E102" s="22"/>
      <c r="F102" s="20"/>
      <c r="G102" s="26">
        <f>IF($A102="","",N(C102)*N(D102))</f>
      </c>
      <c r="H102" s="27">
        <f>IF(OR($A102="",E102=""),"",(E102-TODAY())/30.44)</f>
      </c>
      <c r="I102" s="28">
        <f>IF(H102="","",IF(H102&lt;0,"EXPIRED",IF(H102&lt;=$C$2,"EXPIRING SOON","OK")))</f>
      </c>
      <c r="J102" s="27">
        <f>IF(H102="","",H102+ROW()/1000000)</f>
      </c>
    </row>
    <row r="103" spans="1:10" x14ac:dyDescent="0.25">
      <c r="A103" s="20"/>
      <c r="B103" s="20"/>
      <c r="C103" s="17"/>
      <c r="D103" s="21"/>
      <c r="E103" s="22"/>
      <c r="F103" s="20"/>
      <c r="G103" s="23">
        <f>IF($A103="","",N(C103)*N(D103))</f>
      </c>
      <c r="H103" s="24">
        <f>IF(OR($A103="",E103=""),"",(E103-TODAY())/30.44)</f>
      </c>
      <c r="I103" s="25">
        <f>IF(H103="","",IF(H103&lt;0,"EXPIRED",IF(H103&lt;=$C$2,"EXPIRING SOON","OK")))</f>
      </c>
      <c r="J103" s="24">
        <f>IF(H103="","",H103+ROW()/1000000)</f>
      </c>
    </row>
    <row r="104" spans="1:10" x14ac:dyDescent="0.25">
      <c r="A104" s="20"/>
      <c r="B104" s="20"/>
      <c r="C104" s="17"/>
      <c r="D104" s="21"/>
      <c r="E104" s="22"/>
      <c r="F104" s="20"/>
      <c r="G104" s="26">
        <f>IF($A104="","",N(C104)*N(D104))</f>
      </c>
      <c r="H104" s="27">
        <f>IF(OR($A104="",E104=""),"",(E104-TODAY())/30.44)</f>
      </c>
      <c r="I104" s="28">
        <f>IF(H104="","",IF(H104&lt;0,"EXPIRED",IF(H104&lt;=$C$2,"EXPIRING SOON","OK")))</f>
      </c>
      <c r="J104" s="27">
        <f>IF(H104="","",H104+ROW()/1000000)</f>
      </c>
    </row>
    <row r="105" spans="1:10" x14ac:dyDescent="0.25">
      <c r="A105" s="20"/>
      <c r="B105" s="20"/>
      <c r="C105" s="17"/>
      <c r="D105" s="21"/>
      <c r="E105" s="22"/>
      <c r="F105" s="20"/>
      <c r="G105" s="23">
        <f>IF($A105="","",N(C105)*N(D105))</f>
      </c>
      <c r="H105" s="24">
        <f>IF(OR($A105="",E105=""),"",(E105-TODAY())/30.44)</f>
      </c>
      <c r="I105" s="25">
        <f>IF(H105="","",IF(H105&lt;0,"EXPIRED",IF(H105&lt;=$C$2,"EXPIRING SOON","OK")))</f>
      </c>
      <c r="J105" s="24">
        <f>IF(H105="","",H105+ROW()/1000000)</f>
      </c>
    </row>
    <row r="106" spans="1:10" x14ac:dyDescent="0.25">
      <c r="A106" s="20"/>
      <c r="B106" s="20"/>
      <c r="C106" s="17"/>
      <c r="D106" s="21"/>
      <c r="E106" s="22"/>
      <c r="F106" s="20"/>
      <c r="G106" s="26">
        <f>IF($A106="","",N(C106)*N(D106))</f>
      </c>
      <c r="H106" s="27">
        <f>IF(OR($A106="",E106=""),"",(E106-TODAY())/30.44)</f>
      </c>
      <c r="I106" s="28">
        <f>IF(H106="","",IF(H106&lt;0,"EXPIRED",IF(H106&lt;=$C$2,"EXPIRING SOON","OK")))</f>
      </c>
      <c r="J106" s="27">
        <f>IF(H106="","",H106+ROW()/1000000)</f>
      </c>
    </row>
    <row r="107" spans="1:10" x14ac:dyDescent="0.25">
      <c r="A107" s="20"/>
      <c r="B107" s="20"/>
      <c r="C107" s="17"/>
      <c r="D107" s="21"/>
      <c r="E107" s="22"/>
      <c r="F107" s="20"/>
      <c r="G107" s="23">
        <f>IF($A107="","",N(C107)*N(D107))</f>
      </c>
      <c r="H107" s="24">
        <f>IF(OR($A107="",E107=""),"",(E107-TODAY())/30.44)</f>
      </c>
      <c r="I107" s="25">
        <f>IF(H107="","",IF(H107&lt;0,"EXPIRED",IF(H107&lt;=$C$2,"EXPIRING SOON","OK")))</f>
      </c>
      <c r="J107" s="24">
        <f>IF(H107="","",H107+ROW()/1000000)</f>
      </c>
    </row>
    <row r="108" spans="1:10" x14ac:dyDescent="0.25">
      <c r="A108" s="20"/>
      <c r="B108" s="20"/>
      <c r="C108" s="17"/>
      <c r="D108" s="21"/>
      <c r="E108" s="22"/>
      <c r="F108" s="20"/>
      <c r="G108" s="26">
        <f>IF($A108="","",N(C108)*N(D108))</f>
      </c>
      <c r="H108" s="27">
        <f>IF(OR($A108="",E108=""),"",(E108-TODAY())/30.44)</f>
      </c>
      <c r="I108" s="28">
        <f>IF(H108="","",IF(H108&lt;0,"EXPIRED",IF(H108&lt;=$C$2,"EXPIRING SOON","OK")))</f>
      </c>
      <c r="J108" s="27">
        <f>IF(H108="","",H108+ROW()/1000000)</f>
      </c>
    </row>
    <row r="109" spans="1:10" x14ac:dyDescent="0.25">
      <c r="A109" s="20"/>
      <c r="B109" s="20"/>
      <c r="C109" s="17"/>
      <c r="D109" s="21"/>
      <c r="E109" s="22"/>
      <c r="F109" s="20"/>
      <c r="G109" s="23">
        <f>IF($A109="","",N(C109)*N(D109))</f>
      </c>
      <c r="H109" s="24">
        <f>IF(OR($A109="",E109=""),"",(E109-TODAY())/30.44)</f>
      </c>
      <c r="I109" s="25">
        <f>IF(H109="","",IF(H109&lt;0,"EXPIRED",IF(H109&lt;=$C$2,"EXPIRING SOON","OK")))</f>
      </c>
      <c r="J109" s="24">
        <f>IF(H109="","",H109+ROW()/1000000)</f>
      </c>
    </row>
    <row r="110" spans="1:10" x14ac:dyDescent="0.25">
      <c r="A110" s="20"/>
      <c r="B110" s="20"/>
      <c r="C110" s="17"/>
      <c r="D110" s="21"/>
      <c r="E110" s="22"/>
      <c r="F110" s="20"/>
      <c r="G110" s="26">
        <f>IF($A110="","",N(C110)*N(D110))</f>
      </c>
      <c r="H110" s="27">
        <f>IF(OR($A110="",E110=""),"",(E110-TODAY())/30.44)</f>
      </c>
      <c r="I110" s="28">
        <f>IF(H110="","",IF(H110&lt;0,"EXPIRED",IF(H110&lt;=$C$2,"EXPIRING SOON","OK")))</f>
      </c>
      <c r="J110" s="27">
        <f>IF(H110="","",H110+ROW()/1000000)</f>
      </c>
    </row>
    <row r="111" spans="1:10" x14ac:dyDescent="0.25">
      <c r="A111" s="20"/>
      <c r="B111" s="20"/>
      <c r="C111" s="17"/>
      <c r="D111" s="21"/>
      <c r="E111" s="22"/>
      <c r="F111" s="20"/>
      <c r="G111" s="23">
        <f>IF($A111="","",N(C111)*N(D111))</f>
      </c>
      <c r="H111" s="24">
        <f>IF(OR($A111="",E111=""),"",(E111-TODAY())/30.44)</f>
      </c>
      <c r="I111" s="25">
        <f>IF(H111="","",IF(H111&lt;0,"EXPIRED",IF(H111&lt;=$C$2,"EXPIRING SOON","OK")))</f>
      </c>
      <c r="J111" s="24">
        <f>IF(H111="","",H111+ROW()/1000000)</f>
      </c>
    </row>
    <row r="112" spans="1:10" x14ac:dyDescent="0.25">
      <c r="A112" s="20"/>
      <c r="B112" s="20"/>
      <c r="C112" s="17"/>
      <c r="D112" s="21"/>
      <c r="E112" s="22"/>
      <c r="F112" s="20"/>
      <c r="G112" s="26">
        <f>IF($A112="","",N(C112)*N(D112))</f>
      </c>
      <c r="H112" s="27">
        <f>IF(OR($A112="",E112=""),"",(E112-TODAY())/30.44)</f>
      </c>
      <c r="I112" s="28">
        <f>IF(H112="","",IF(H112&lt;0,"EXPIRED",IF(H112&lt;=$C$2,"EXPIRING SOON","OK")))</f>
      </c>
      <c r="J112" s="27">
        <f>IF(H112="","",H112+ROW()/1000000)</f>
      </c>
    </row>
    <row r="113" spans="1:10" x14ac:dyDescent="0.25">
      <c r="A113" s="20"/>
      <c r="B113" s="20"/>
      <c r="C113" s="17"/>
      <c r="D113" s="21"/>
      <c r="E113" s="22"/>
      <c r="F113" s="20"/>
      <c r="G113" s="23">
        <f>IF($A113="","",N(C113)*N(D113))</f>
      </c>
      <c r="H113" s="24">
        <f>IF(OR($A113="",E113=""),"",(E113-TODAY())/30.44)</f>
      </c>
      <c r="I113" s="25">
        <f>IF(H113="","",IF(H113&lt;0,"EXPIRED",IF(H113&lt;=$C$2,"EXPIRING SOON","OK")))</f>
      </c>
      <c r="J113" s="24">
        <f>IF(H113="","",H113+ROW()/1000000)</f>
      </c>
    </row>
    <row r="114" spans="1:10" x14ac:dyDescent="0.25">
      <c r="A114" s="20"/>
      <c r="B114" s="20"/>
      <c r="C114" s="17"/>
      <c r="D114" s="21"/>
      <c r="E114" s="22"/>
      <c r="F114" s="20"/>
      <c r="G114" s="26">
        <f>IF($A114="","",N(C114)*N(D114))</f>
      </c>
      <c r="H114" s="27">
        <f>IF(OR($A114="",E114=""),"",(E114-TODAY())/30.44)</f>
      </c>
      <c r="I114" s="28">
        <f>IF(H114="","",IF(H114&lt;0,"EXPIRED",IF(H114&lt;=$C$2,"EXPIRING SOON","OK")))</f>
      </c>
      <c r="J114" s="27">
        <f>IF(H114="","",H114+ROW()/1000000)</f>
      </c>
    </row>
    <row r="115" spans="1:10" x14ac:dyDescent="0.25">
      <c r="A115" s="20"/>
      <c r="B115" s="20"/>
      <c r="C115" s="17"/>
      <c r="D115" s="21"/>
      <c r="E115" s="22"/>
      <c r="F115" s="20"/>
      <c r="G115" s="23">
        <f>IF($A115="","",N(C115)*N(D115))</f>
      </c>
      <c r="H115" s="24">
        <f>IF(OR($A115="",E115=""),"",(E115-TODAY())/30.44)</f>
      </c>
      <c r="I115" s="25">
        <f>IF(H115="","",IF(H115&lt;0,"EXPIRED",IF(H115&lt;=$C$2,"EXPIRING SOON","OK")))</f>
      </c>
      <c r="J115" s="24">
        <f>IF(H115="","",H115+ROW()/1000000)</f>
      </c>
    </row>
    <row r="116" spans="1:10" x14ac:dyDescent="0.25">
      <c r="A116" s="20"/>
      <c r="B116" s="20"/>
      <c r="C116" s="17"/>
      <c r="D116" s="21"/>
      <c r="E116" s="22"/>
      <c r="F116" s="20"/>
      <c r="G116" s="26">
        <f>IF($A116="","",N(C116)*N(D116))</f>
      </c>
      <c r="H116" s="27">
        <f>IF(OR($A116="",E116=""),"",(E116-TODAY())/30.44)</f>
      </c>
      <c r="I116" s="28">
        <f>IF(H116="","",IF(H116&lt;0,"EXPIRED",IF(H116&lt;=$C$2,"EXPIRING SOON","OK")))</f>
      </c>
      <c r="J116" s="27">
        <f>IF(H116="","",H116+ROW()/1000000)</f>
      </c>
    </row>
    <row r="117" spans="1:10" x14ac:dyDescent="0.25">
      <c r="A117" s="20"/>
      <c r="B117" s="20"/>
      <c r="C117" s="17"/>
      <c r="D117" s="21"/>
      <c r="E117" s="22"/>
      <c r="F117" s="20"/>
      <c r="G117" s="23">
        <f>IF($A117="","",N(C117)*N(D117))</f>
      </c>
      <c r="H117" s="24">
        <f>IF(OR($A117="",E117=""),"",(E117-TODAY())/30.44)</f>
      </c>
      <c r="I117" s="25">
        <f>IF(H117="","",IF(H117&lt;0,"EXPIRED",IF(H117&lt;=$C$2,"EXPIRING SOON","OK")))</f>
      </c>
      <c r="J117" s="24">
        <f>IF(H117="","",H117+ROW()/1000000)</f>
      </c>
    </row>
    <row r="118" spans="1:10" x14ac:dyDescent="0.25">
      <c r="A118" s="20"/>
      <c r="B118" s="20"/>
      <c r="C118" s="17"/>
      <c r="D118" s="21"/>
      <c r="E118" s="22"/>
      <c r="F118" s="20"/>
      <c r="G118" s="26">
        <f>IF($A118="","",N(C118)*N(D118))</f>
      </c>
      <c r="H118" s="27">
        <f>IF(OR($A118="",E118=""),"",(E118-TODAY())/30.44)</f>
      </c>
      <c r="I118" s="28">
        <f>IF(H118="","",IF(H118&lt;0,"EXPIRED",IF(H118&lt;=$C$2,"EXPIRING SOON","OK")))</f>
      </c>
      <c r="J118" s="27">
        <f>IF(H118="","",H118+ROW()/1000000)</f>
      </c>
    </row>
    <row r="119" spans="1:10" x14ac:dyDescent="0.25">
      <c r="A119" s="20"/>
      <c r="B119" s="20"/>
      <c r="C119" s="17"/>
      <c r="D119" s="21"/>
      <c r="E119" s="22"/>
      <c r="F119" s="20"/>
      <c r="G119" s="23">
        <f>IF($A119="","",N(C119)*N(D119))</f>
      </c>
      <c r="H119" s="24">
        <f>IF(OR($A119="",E119=""),"",(E119-TODAY())/30.44)</f>
      </c>
      <c r="I119" s="25">
        <f>IF(H119="","",IF(H119&lt;0,"EXPIRED",IF(H119&lt;=$C$2,"EXPIRING SOON","OK")))</f>
      </c>
      <c r="J119" s="24">
        <f>IF(H119="","",H119+ROW()/1000000)</f>
      </c>
    </row>
    <row r="120" spans="1:10" x14ac:dyDescent="0.25">
      <c r="A120" s="20"/>
      <c r="B120" s="20"/>
      <c r="C120" s="17"/>
      <c r="D120" s="21"/>
      <c r="E120" s="22"/>
      <c r="F120" s="20"/>
      <c r="G120" s="26">
        <f>IF($A120="","",N(C120)*N(D120))</f>
      </c>
      <c r="H120" s="27">
        <f>IF(OR($A120="",E120=""),"",(E120-TODAY())/30.44)</f>
      </c>
      <c r="I120" s="28">
        <f>IF(H120="","",IF(H120&lt;0,"EXPIRED",IF(H120&lt;=$C$2,"EXPIRING SOON","OK")))</f>
      </c>
      <c r="J120" s="27">
        <f>IF(H120="","",H120+ROW()/1000000)</f>
      </c>
    </row>
    <row r="121" spans="1:10" x14ac:dyDescent="0.25">
      <c r="A121" s="20"/>
      <c r="B121" s="20"/>
      <c r="C121" s="17"/>
      <c r="D121" s="21"/>
      <c r="E121" s="22"/>
      <c r="F121" s="20"/>
      <c r="G121" s="23">
        <f>IF($A121="","",N(C121)*N(D121))</f>
      </c>
      <c r="H121" s="24">
        <f>IF(OR($A121="",E121=""),"",(E121-TODAY())/30.44)</f>
      </c>
      <c r="I121" s="25">
        <f>IF(H121="","",IF(H121&lt;0,"EXPIRED",IF(H121&lt;=$C$2,"EXPIRING SOON","OK")))</f>
      </c>
      <c r="J121" s="24">
        <f>IF(H121="","",H121+ROW()/1000000)</f>
      </c>
    </row>
    <row r="122" spans="1:10" x14ac:dyDescent="0.25">
      <c r="A122" s="20"/>
      <c r="B122" s="20"/>
      <c r="C122" s="17"/>
      <c r="D122" s="21"/>
      <c r="E122" s="22"/>
      <c r="F122" s="20"/>
      <c r="G122" s="26">
        <f>IF($A122="","",N(C122)*N(D122))</f>
      </c>
      <c r="H122" s="27">
        <f>IF(OR($A122="",E122=""),"",(E122-TODAY())/30.44)</f>
      </c>
      <c r="I122" s="28">
        <f>IF(H122="","",IF(H122&lt;0,"EXPIRED",IF(H122&lt;=$C$2,"EXPIRING SOON","OK")))</f>
      </c>
      <c r="J122" s="27">
        <f>IF(H122="","",H122+ROW()/1000000)</f>
      </c>
    </row>
    <row r="123" spans="1:10" x14ac:dyDescent="0.25">
      <c r="A123" s="20"/>
      <c r="B123" s="20"/>
      <c r="C123" s="17"/>
      <c r="D123" s="21"/>
      <c r="E123" s="22"/>
      <c r="F123" s="20"/>
      <c r="G123" s="23">
        <f>IF($A123="","",N(C123)*N(D123))</f>
      </c>
      <c r="H123" s="24">
        <f>IF(OR($A123="",E123=""),"",(E123-TODAY())/30.44)</f>
      </c>
      <c r="I123" s="25">
        <f>IF(H123="","",IF(H123&lt;0,"EXPIRED",IF(H123&lt;=$C$2,"EXPIRING SOON","OK")))</f>
      </c>
      <c r="J123" s="24">
        <f>IF(H123="","",H123+ROW()/1000000)</f>
      </c>
    </row>
    <row r="124" spans="1:10" x14ac:dyDescent="0.25">
      <c r="A124" s="20"/>
      <c r="B124" s="20"/>
      <c r="C124" s="17"/>
      <c r="D124" s="21"/>
      <c r="E124" s="22"/>
      <c r="F124" s="20"/>
      <c r="G124" s="26">
        <f>IF($A124="","",N(C124)*N(D124))</f>
      </c>
      <c r="H124" s="27">
        <f>IF(OR($A124="",E124=""),"",(E124-TODAY())/30.44)</f>
      </c>
      <c r="I124" s="28">
        <f>IF(H124="","",IF(H124&lt;0,"EXPIRED",IF(H124&lt;=$C$2,"EXPIRING SOON","OK")))</f>
      </c>
      <c r="J124" s="27">
        <f>IF(H124="","",H124+ROW()/1000000)</f>
      </c>
    </row>
    <row r="125" spans="1:10" x14ac:dyDescent="0.25">
      <c r="A125" s="20"/>
      <c r="B125" s="20"/>
      <c r="C125" s="17"/>
      <c r="D125" s="21"/>
      <c r="E125" s="22"/>
      <c r="F125" s="20"/>
      <c r="G125" s="23">
        <f>IF($A125="","",N(C125)*N(D125))</f>
      </c>
      <c r="H125" s="24">
        <f>IF(OR($A125="",E125=""),"",(E125-TODAY())/30.44)</f>
      </c>
      <c r="I125" s="25">
        <f>IF(H125="","",IF(H125&lt;0,"EXPIRED",IF(H125&lt;=$C$2,"EXPIRING SOON","OK")))</f>
      </c>
      <c r="J125" s="24">
        <f>IF(H125="","",H125+ROW()/1000000)</f>
      </c>
    </row>
    <row r="126" spans="1:10" x14ac:dyDescent="0.25">
      <c r="A126" s="20"/>
      <c r="B126" s="20"/>
      <c r="C126" s="17"/>
      <c r="D126" s="21"/>
      <c r="E126" s="22"/>
      <c r="F126" s="20"/>
      <c r="G126" s="26">
        <f>IF($A126="","",N(C126)*N(D126))</f>
      </c>
      <c r="H126" s="27">
        <f>IF(OR($A126="",E126=""),"",(E126-TODAY())/30.44)</f>
      </c>
      <c r="I126" s="28">
        <f>IF(H126="","",IF(H126&lt;0,"EXPIRED",IF(H126&lt;=$C$2,"EXPIRING SOON","OK")))</f>
      </c>
      <c r="J126" s="27">
        <f>IF(H126="","",H126+ROW()/1000000)</f>
      </c>
    </row>
    <row r="127" spans="1:10" x14ac:dyDescent="0.25">
      <c r="A127" s="20"/>
      <c r="B127" s="20"/>
      <c r="C127" s="17"/>
      <c r="D127" s="21"/>
      <c r="E127" s="22"/>
      <c r="F127" s="20"/>
      <c r="G127" s="23">
        <f>IF($A127="","",N(C127)*N(D127))</f>
      </c>
      <c r="H127" s="24">
        <f>IF(OR($A127="",E127=""),"",(E127-TODAY())/30.44)</f>
      </c>
      <c r="I127" s="25">
        <f>IF(H127="","",IF(H127&lt;0,"EXPIRED",IF(H127&lt;=$C$2,"EXPIRING SOON","OK")))</f>
      </c>
      <c r="J127" s="24">
        <f>IF(H127="","",H127+ROW()/1000000)</f>
      </c>
    </row>
    <row r="128" spans="1:10" x14ac:dyDescent="0.25">
      <c r="A128" s="20"/>
      <c r="B128" s="20"/>
      <c r="C128" s="17"/>
      <c r="D128" s="21"/>
      <c r="E128" s="22"/>
      <c r="F128" s="20"/>
      <c r="G128" s="26">
        <f>IF($A128="","",N(C128)*N(D128))</f>
      </c>
      <c r="H128" s="27">
        <f>IF(OR($A128="",E128=""),"",(E128-TODAY())/30.44)</f>
      </c>
      <c r="I128" s="28">
        <f>IF(H128="","",IF(H128&lt;0,"EXPIRED",IF(H128&lt;=$C$2,"EXPIRING SOON","OK")))</f>
      </c>
      <c r="J128" s="27">
        <f>IF(H128="","",H128+ROW()/1000000)</f>
      </c>
    </row>
    <row r="129" spans="1:10" x14ac:dyDescent="0.25">
      <c r="A129" s="20"/>
      <c r="B129" s="20"/>
      <c r="C129" s="17"/>
      <c r="D129" s="21"/>
      <c r="E129" s="22"/>
      <c r="F129" s="20"/>
      <c r="G129" s="23">
        <f>IF($A129="","",N(C129)*N(D129))</f>
      </c>
      <c r="H129" s="24">
        <f>IF(OR($A129="",E129=""),"",(E129-TODAY())/30.44)</f>
      </c>
      <c r="I129" s="25">
        <f>IF(H129="","",IF(H129&lt;0,"EXPIRED",IF(H129&lt;=$C$2,"EXPIRING SOON","OK")))</f>
      </c>
      <c r="J129" s="24">
        <f>IF(H129="","",H129+ROW()/1000000)</f>
      </c>
    </row>
    <row r="130" spans="1:10" x14ac:dyDescent="0.25">
      <c r="A130" s="20"/>
      <c r="B130" s="20"/>
      <c r="C130" s="17"/>
      <c r="D130" s="21"/>
      <c r="E130" s="22"/>
      <c r="F130" s="20"/>
      <c r="G130" s="26">
        <f>IF($A130="","",N(C130)*N(D130))</f>
      </c>
      <c r="H130" s="27">
        <f>IF(OR($A130="",E130=""),"",(E130-TODAY())/30.44)</f>
      </c>
      <c r="I130" s="28">
        <f>IF(H130="","",IF(H130&lt;0,"EXPIRED",IF(H130&lt;=$C$2,"EXPIRING SOON","OK")))</f>
      </c>
      <c r="J130" s="27">
        <f>IF(H130="","",H130+ROW()/1000000)</f>
      </c>
    </row>
    <row r="131" spans="1:10" x14ac:dyDescent="0.25">
      <c r="A131" s="20"/>
      <c r="B131" s="20"/>
      <c r="C131" s="17"/>
      <c r="D131" s="21"/>
      <c r="E131" s="22"/>
      <c r="F131" s="20"/>
      <c r="G131" s="23">
        <f>IF($A131="","",N(C131)*N(D131))</f>
      </c>
      <c r="H131" s="24">
        <f>IF(OR($A131="",E131=""),"",(E131-TODAY())/30.44)</f>
      </c>
      <c r="I131" s="25">
        <f>IF(H131="","",IF(H131&lt;0,"EXPIRED",IF(H131&lt;=$C$2,"EXPIRING SOON","OK")))</f>
      </c>
      <c r="J131" s="24">
        <f>IF(H131="","",H131+ROW()/1000000)</f>
      </c>
    </row>
    <row r="132" spans="1:10" x14ac:dyDescent="0.25">
      <c r="A132" s="20"/>
      <c r="B132" s="20"/>
      <c r="C132" s="17"/>
      <c r="D132" s="21"/>
      <c r="E132" s="22"/>
      <c r="F132" s="20"/>
      <c r="G132" s="26">
        <f>IF($A132="","",N(C132)*N(D132))</f>
      </c>
      <c r="H132" s="27">
        <f>IF(OR($A132="",E132=""),"",(E132-TODAY())/30.44)</f>
      </c>
      <c r="I132" s="28">
        <f>IF(H132="","",IF(H132&lt;0,"EXPIRED",IF(H132&lt;=$C$2,"EXPIRING SOON","OK")))</f>
      </c>
      <c r="J132" s="27">
        <f>IF(H132="","",H132+ROW()/1000000)</f>
      </c>
    </row>
    <row r="133" spans="1:10" x14ac:dyDescent="0.25">
      <c r="A133" s="20"/>
      <c r="B133" s="20"/>
      <c r="C133" s="17"/>
      <c r="D133" s="21"/>
      <c r="E133" s="22"/>
      <c r="F133" s="20"/>
      <c r="G133" s="23">
        <f>IF($A133="","",N(C133)*N(D133))</f>
      </c>
      <c r="H133" s="24">
        <f>IF(OR($A133="",E133=""),"",(E133-TODAY())/30.44)</f>
      </c>
      <c r="I133" s="25">
        <f>IF(H133="","",IF(H133&lt;0,"EXPIRED",IF(H133&lt;=$C$2,"EXPIRING SOON","OK")))</f>
      </c>
      <c r="J133" s="24">
        <f>IF(H133="","",H133+ROW()/1000000)</f>
      </c>
    </row>
    <row r="134" spans="1:10" x14ac:dyDescent="0.25">
      <c r="A134" s="20"/>
      <c r="B134" s="20"/>
      <c r="C134" s="17"/>
      <c r="D134" s="21"/>
      <c r="E134" s="22"/>
      <c r="F134" s="20"/>
      <c r="G134" s="26">
        <f>IF($A134="","",N(C134)*N(D134))</f>
      </c>
      <c r="H134" s="27">
        <f>IF(OR($A134="",E134=""),"",(E134-TODAY())/30.44)</f>
      </c>
      <c r="I134" s="28">
        <f>IF(H134="","",IF(H134&lt;0,"EXPIRED",IF(H134&lt;=$C$2,"EXPIRING SOON","OK")))</f>
      </c>
      <c r="J134" s="27">
        <f>IF(H134="","",H134+ROW()/1000000)</f>
      </c>
    </row>
    <row r="135" spans="1:10" x14ac:dyDescent="0.25">
      <c r="A135" s="20"/>
      <c r="B135" s="20"/>
      <c r="C135" s="17"/>
      <c r="D135" s="21"/>
      <c r="E135" s="22"/>
      <c r="F135" s="20"/>
      <c r="G135" s="23">
        <f>IF($A135="","",N(C135)*N(D135))</f>
      </c>
      <c r="H135" s="24">
        <f>IF(OR($A135="",E135=""),"",(E135-TODAY())/30.44)</f>
      </c>
      <c r="I135" s="25">
        <f>IF(H135="","",IF(H135&lt;0,"EXPIRED",IF(H135&lt;=$C$2,"EXPIRING SOON","OK")))</f>
      </c>
      <c r="J135" s="24">
        <f>IF(H135="","",H135+ROW()/1000000)</f>
      </c>
    </row>
    <row r="136" spans="1:10" x14ac:dyDescent="0.25">
      <c r="A136" s="20"/>
      <c r="B136" s="20"/>
      <c r="C136" s="17"/>
      <c r="D136" s="21"/>
      <c r="E136" s="22"/>
      <c r="F136" s="20"/>
      <c r="G136" s="26">
        <f>IF($A136="","",N(C136)*N(D136))</f>
      </c>
      <c r="H136" s="27">
        <f>IF(OR($A136="",E136=""),"",(E136-TODAY())/30.44)</f>
      </c>
      <c r="I136" s="28">
        <f>IF(H136="","",IF(H136&lt;0,"EXPIRED",IF(H136&lt;=$C$2,"EXPIRING SOON","OK")))</f>
      </c>
      <c r="J136" s="27">
        <f>IF(H136="","",H136+ROW()/1000000)</f>
      </c>
    </row>
    <row r="137" spans="1:10" x14ac:dyDescent="0.25">
      <c r="A137" s="20"/>
      <c r="B137" s="20"/>
      <c r="C137" s="17"/>
      <c r="D137" s="21"/>
      <c r="E137" s="22"/>
      <c r="F137" s="20"/>
      <c r="G137" s="23">
        <f>IF($A137="","",N(C137)*N(D137))</f>
      </c>
      <c r="H137" s="24">
        <f>IF(OR($A137="",E137=""),"",(E137-TODAY())/30.44)</f>
      </c>
      <c r="I137" s="25">
        <f>IF(H137="","",IF(H137&lt;0,"EXPIRED",IF(H137&lt;=$C$2,"EXPIRING SOON","OK")))</f>
      </c>
      <c r="J137" s="24">
        <f>IF(H137="","",H137+ROW()/1000000)</f>
      </c>
    </row>
    <row r="138" spans="1:10" x14ac:dyDescent="0.25">
      <c r="A138" s="20"/>
      <c r="B138" s="20"/>
      <c r="C138" s="17"/>
      <c r="D138" s="21"/>
      <c r="E138" s="22"/>
      <c r="F138" s="20"/>
      <c r="G138" s="26">
        <f>IF($A138="","",N(C138)*N(D138))</f>
      </c>
      <c r="H138" s="27">
        <f>IF(OR($A138="",E138=""),"",(E138-TODAY())/30.44)</f>
      </c>
      <c r="I138" s="28">
        <f>IF(H138="","",IF(H138&lt;0,"EXPIRED",IF(H138&lt;=$C$2,"EXPIRING SOON","OK")))</f>
      </c>
      <c r="J138" s="27">
        <f>IF(H138="","",H138+ROW()/1000000)</f>
      </c>
    </row>
    <row r="139" spans="1:10" x14ac:dyDescent="0.25">
      <c r="A139" s="20"/>
      <c r="B139" s="20"/>
      <c r="C139" s="17"/>
      <c r="D139" s="21"/>
      <c r="E139" s="22"/>
      <c r="F139" s="20"/>
      <c r="G139" s="23">
        <f>IF($A139="","",N(C139)*N(D139))</f>
      </c>
      <c r="H139" s="24">
        <f>IF(OR($A139="",E139=""),"",(E139-TODAY())/30.44)</f>
      </c>
      <c r="I139" s="25">
        <f>IF(H139="","",IF(H139&lt;0,"EXPIRED",IF(H139&lt;=$C$2,"EXPIRING SOON","OK")))</f>
      </c>
      <c r="J139" s="24">
        <f>IF(H139="","",H139+ROW()/1000000)</f>
      </c>
    </row>
    <row r="140" spans="1:10" x14ac:dyDescent="0.25">
      <c r="A140" s="20"/>
      <c r="B140" s="20"/>
      <c r="C140" s="17"/>
      <c r="D140" s="21"/>
      <c r="E140" s="22"/>
      <c r="F140" s="20"/>
      <c r="G140" s="26">
        <f>IF($A140="","",N(C140)*N(D140))</f>
      </c>
      <c r="H140" s="27">
        <f>IF(OR($A140="",E140=""),"",(E140-TODAY())/30.44)</f>
      </c>
      <c r="I140" s="28">
        <f>IF(H140="","",IF(H140&lt;0,"EXPIRED",IF(H140&lt;=$C$2,"EXPIRING SOON","OK")))</f>
      </c>
      <c r="J140" s="27">
        <f>IF(H140="","",H140+ROW()/1000000)</f>
      </c>
    </row>
    <row r="141" spans="1:10" x14ac:dyDescent="0.25">
      <c r="A141" s="20"/>
      <c r="B141" s="20"/>
      <c r="C141" s="17"/>
      <c r="D141" s="21"/>
      <c r="E141" s="22"/>
      <c r="F141" s="20"/>
      <c r="G141" s="23">
        <f>IF($A141="","",N(C141)*N(D141))</f>
      </c>
      <c r="H141" s="24">
        <f>IF(OR($A141="",E141=""),"",(E141-TODAY())/30.44)</f>
      </c>
      <c r="I141" s="25">
        <f>IF(H141="","",IF(H141&lt;0,"EXPIRED",IF(H141&lt;=$C$2,"EXPIRING SOON","OK")))</f>
      </c>
      <c r="J141" s="24">
        <f>IF(H141="","",H141+ROW()/1000000)</f>
      </c>
    </row>
    <row r="142" spans="1:10" x14ac:dyDescent="0.25">
      <c r="A142" s="20"/>
      <c r="B142" s="20"/>
      <c r="C142" s="17"/>
      <c r="D142" s="21"/>
      <c r="E142" s="22"/>
      <c r="F142" s="20"/>
      <c r="G142" s="26">
        <f>IF($A142="","",N(C142)*N(D142))</f>
      </c>
      <c r="H142" s="27">
        <f>IF(OR($A142="",E142=""),"",(E142-TODAY())/30.44)</f>
      </c>
      <c r="I142" s="28">
        <f>IF(H142="","",IF(H142&lt;0,"EXPIRED",IF(H142&lt;=$C$2,"EXPIRING SOON","OK")))</f>
      </c>
      <c r="J142" s="27">
        <f>IF(H142="","",H142+ROW()/1000000)</f>
      </c>
    </row>
    <row r="143" spans="1:10" x14ac:dyDescent="0.25">
      <c r="A143" s="20"/>
      <c r="B143" s="20"/>
      <c r="C143" s="17"/>
      <c r="D143" s="21"/>
      <c r="E143" s="22"/>
      <c r="F143" s="20"/>
      <c r="G143" s="23">
        <f>IF($A143="","",N(C143)*N(D143))</f>
      </c>
      <c r="H143" s="24">
        <f>IF(OR($A143="",E143=""),"",(E143-TODAY())/30.44)</f>
      </c>
      <c r="I143" s="25">
        <f>IF(H143="","",IF(H143&lt;0,"EXPIRED",IF(H143&lt;=$C$2,"EXPIRING SOON","OK")))</f>
      </c>
      <c r="J143" s="24">
        <f>IF(H143="","",H143+ROW()/1000000)</f>
      </c>
    </row>
    <row r="144" spans="1:10" x14ac:dyDescent="0.25">
      <c r="A144" s="20"/>
      <c r="B144" s="20"/>
      <c r="C144" s="17"/>
      <c r="D144" s="21"/>
      <c r="E144" s="22"/>
      <c r="F144" s="20"/>
      <c r="G144" s="26">
        <f>IF($A144="","",N(C144)*N(D144))</f>
      </c>
      <c r="H144" s="27">
        <f>IF(OR($A144="",E144=""),"",(E144-TODAY())/30.44)</f>
      </c>
      <c r="I144" s="28">
        <f>IF(H144="","",IF(H144&lt;0,"EXPIRED",IF(H144&lt;=$C$2,"EXPIRING SOON","OK")))</f>
      </c>
      <c r="J144" s="27">
        <f>IF(H144="","",H144+ROW()/1000000)</f>
      </c>
    </row>
    <row r="145" spans="1:10" x14ac:dyDescent="0.25">
      <c r="A145" s="20"/>
      <c r="B145" s="20"/>
      <c r="C145" s="17"/>
      <c r="D145" s="21"/>
      <c r="E145" s="22"/>
      <c r="F145" s="20"/>
      <c r="G145" s="23">
        <f>IF($A145="","",N(C145)*N(D145))</f>
      </c>
      <c r="H145" s="24">
        <f>IF(OR($A145="",E145=""),"",(E145-TODAY())/30.44)</f>
      </c>
      <c r="I145" s="25">
        <f>IF(H145="","",IF(H145&lt;0,"EXPIRED",IF(H145&lt;=$C$2,"EXPIRING SOON","OK")))</f>
      </c>
      <c r="J145" s="24">
        <f>IF(H145="","",H145+ROW()/1000000)</f>
      </c>
    </row>
    <row r="146" spans="1:10" x14ac:dyDescent="0.25">
      <c r="A146" s="20"/>
      <c r="B146" s="20"/>
      <c r="C146" s="17"/>
      <c r="D146" s="21"/>
      <c r="E146" s="22"/>
      <c r="F146" s="20"/>
      <c r="G146" s="26">
        <f>IF($A146="","",N(C146)*N(D146))</f>
      </c>
      <c r="H146" s="27">
        <f>IF(OR($A146="",E146=""),"",(E146-TODAY())/30.44)</f>
      </c>
      <c r="I146" s="28">
        <f>IF(H146="","",IF(H146&lt;0,"EXPIRED",IF(H146&lt;=$C$2,"EXPIRING SOON","OK")))</f>
      </c>
      <c r="J146" s="27">
        <f>IF(H146="","",H146+ROW()/1000000)</f>
      </c>
    </row>
    <row r="147" spans="1:10" x14ac:dyDescent="0.25">
      <c r="A147" s="20"/>
      <c r="B147" s="20"/>
      <c r="C147" s="17"/>
      <c r="D147" s="21"/>
      <c r="E147" s="22"/>
      <c r="F147" s="20"/>
      <c r="G147" s="23">
        <f>IF($A147="","",N(C147)*N(D147))</f>
      </c>
      <c r="H147" s="24">
        <f>IF(OR($A147="",E147=""),"",(E147-TODAY())/30.44)</f>
      </c>
      <c r="I147" s="25">
        <f>IF(H147="","",IF(H147&lt;0,"EXPIRED",IF(H147&lt;=$C$2,"EXPIRING SOON","OK")))</f>
      </c>
      <c r="J147" s="24">
        <f>IF(H147="","",H147+ROW()/1000000)</f>
      </c>
    </row>
    <row r="148" spans="1:10" x14ac:dyDescent="0.25">
      <c r="A148" s="20"/>
      <c r="B148" s="20"/>
      <c r="C148" s="17"/>
      <c r="D148" s="21"/>
      <c r="E148" s="22"/>
      <c r="F148" s="20"/>
      <c r="G148" s="26">
        <f>IF($A148="","",N(C148)*N(D148))</f>
      </c>
      <c r="H148" s="27">
        <f>IF(OR($A148="",E148=""),"",(E148-TODAY())/30.44)</f>
      </c>
      <c r="I148" s="28">
        <f>IF(H148="","",IF(H148&lt;0,"EXPIRED",IF(H148&lt;=$C$2,"EXPIRING SOON","OK")))</f>
      </c>
      <c r="J148" s="27">
        <f>IF(H148="","",H148+ROW()/1000000)</f>
      </c>
    </row>
    <row r="149" spans="1:10" x14ac:dyDescent="0.25">
      <c r="A149" s="20"/>
      <c r="B149" s="20"/>
      <c r="C149" s="17"/>
      <c r="D149" s="21"/>
      <c r="E149" s="22"/>
      <c r="F149" s="20"/>
      <c r="G149" s="23">
        <f>IF($A149="","",N(C149)*N(D149))</f>
      </c>
      <c r="H149" s="24">
        <f>IF(OR($A149="",E149=""),"",(E149-TODAY())/30.44)</f>
      </c>
      <c r="I149" s="25">
        <f>IF(H149="","",IF(H149&lt;0,"EXPIRED",IF(H149&lt;=$C$2,"EXPIRING SOON","OK")))</f>
      </c>
      <c r="J149" s="24">
        <f>IF(H149="","",H149+ROW()/1000000)</f>
      </c>
    </row>
    <row r="150" spans="1:10" x14ac:dyDescent="0.25">
      <c r="A150" s="20"/>
      <c r="B150" s="20"/>
      <c r="C150" s="17"/>
      <c r="D150" s="21"/>
      <c r="E150" s="22"/>
      <c r="F150" s="20"/>
      <c r="G150" s="26">
        <f>IF($A150="","",N(C150)*N(D150))</f>
      </c>
      <c r="H150" s="27">
        <f>IF(OR($A150="",E150=""),"",(E150-TODAY())/30.44)</f>
      </c>
      <c r="I150" s="28">
        <f>IF(H150="","",IF(H150&lt;0,"EXPIRED",IF(H150&lt;=$C$2,"EXPIRING SOON","OK")))</f>
      </c>
      <c r="J150" s="27">
        <f>IF(H150="","",H150+ROW()/1000000)</f>
      </c>
    </row>
    <row r="151" spans="1:10" x14ac:dyDescent="0.25">
      <c r="A151" s="20"/>
      <c r="B151" s="20"/>
      <c r="C151" s="17"/>
      <c r="D151" s="21"/>
      <c r="E151" s="22"/>
      <c r="F151" s="20"/>
      <c r="G151" s="23">
        <f>IF($A151="","",N(C151)*N(D151))</f>
      </c>
      <c r="H151" s="24">
        <f>IF(OR($A151="",E151=""),"",(E151-TODAY())/30.44)</f>
      </c>
      <c r="I151" s="25">
        <f>IF(H151="","",IF(H151&lt;0,"EXPIRED",IF(H151&lt;=$C$2,"EXPIRING SOON","OK")))</f>
      </c>
      <c r="J151" s="24">
        <f>IF(H151="","",H151+ROW()/1000000)</f>
      </c>
    </row>
    <row r="152" spans="1:10" x14ac:dyDescent="0.25">
      <c r="A152" s="20"/>
      <c r="B152" s="20"/>
      <c r="C152" s="17"/>
      <c r="D152" s="21"/>
      <c r="E152" s="22"/>
      <c r="F152" s="20"/>
      <c r="G152" s="26">
        <f>IF($A152="","",N(C152)*N(D152))</f>
      </c>
      <c r="H152" s="27">
        <f>IF(OR($A152="",E152=""),"",(E152-TODAY())/30.44)</f>
      </c>
      <c r="I152" s="28">
        <f>IF(H152="","",IF(H152&lt;0,"EXPIRED",IF(H152&lt;=$C$2,"EXPIRING SOON","OK")))</f>
      </c>
      <c r="J152" s="27">
        <f>IF(H152="","",H152+ROW()/1000000)</f>
      </c>
    </row>
    <row r="153" spans="1:10" x14ac:dyDescent="0.25">
      <c r="A153" s="20"/>
      <c r="B153" s="20"/>
      <c r="C153" s="17"/>
      <c r="D153" s="21"/>
      <c r="E153" s="22"/>
      <c r="F153" s="20"/>
      <c r="G153" s="23">
        <f>IF($A153="","",N(C153)*N(D153))</f>
      </c>
      <c r="H153" s="24">
        <f>IF(OR($A153="",E153=""),"",(E153-TODAY())/30.44)</f>
      </c>
      <c r="I153" s="25">
        <f>IF(H153="","",IF(H153&lt;0,"EXPIRED",IF(H153&lt;=$C$2,"EXPIRING SOON","OK")))</f>
      </c>
      <c r="J153" s="24">
        <f>IF(H153="","",H153+ROW()/1000000)</f>
      </c>
    </row>
    <row r="154" spans="1:10" x14ac:dyDescent="0.25">
      <c r="A154" s="20"/>
      <c r="B154" s="20"/>
      <c r="C154" s="17"/>
      <c r="D154" s="21"/>
      <c r="E154" s="22"/>
      <c r="F154" s="20"/>
      <c r="G154" s="26">
        <f>IF($A154="","",N(C154)*N(D154))</f>
      </c>
      <c r="H154" s="27">
        <f>IF(OR($A154="",E154=""),"",(E154-TODAY())/30.44)</f>
      </c>
      <c r="I154" s="28">
        <f>IF(H154="","",IF(H154&lt;0,"EXPIRED",IF(H154&lt;=$C$2,"EXPIRING SOON","OK")))</f>
      </c>
      <c r="J154" s="27">
        <f>IF(H154="","",H154+ROW()/1000000)</f>
      </c>
    </row>
    <row r="155" spans="1:10" x14ac:dyDescent="0.25">
      <c r="A155" s="20"/>
      <c r="B155" s="20"/>
      <c r="C155" s="17"/>
      <c r="D155" s="21"/>
      <c r="E155" s="22"/>
      <c r="F155" s="20"/>
      <c r="G155" s="23">
        <f>IF($A155="","",N(C155)*N(D155))</f>
      </c>
      <c r="H155" s="24">
        <f>IF(OR($A155="",E155=""),"",(E155-TODAY())/30.44)</f>
      </c>
      <c r="I155" s="25">
        <f>IF(H155="","",IF(H155&lt;0,"EXPIRED",IF(H155&lt;=$C$2,"EXPIRING SOON","OK")))</f>
      </c>
      <c r="J155" s="24">
        <f>IF(H155="","",H155+ROW()/1000000)</f>
      </c>
    </row>
    <row r="156" spans="1:10" x14ac:dyDescent="0.25">
      <c r="A156" s="20"/>
      <c r="B156" s="20"/>
      <c r="C156" s="17"/>
      <c r="D156" s="21"/>
      <c r="E156" s="22"/>
      <c r="F156" s="20"/>
      <c r="G156" s="26">
        <f>IF($A156="","",N(C156)*N(D156))</f>
      </c>
      <c r="H156" s="27">
        <f>IF(OR($A156="",E156=""),"",(E156-TODAY())/30.44)</f>
      </c>
      <c r="I156" s="28">
        <f>IF(H156="","",IF(H156&lt;0,"EXPIRED",IF(H156&lt;=$C$2,"EXPIRING SOON","OK")))</f>
      </c>
      <c r="J156" s="27">
        <f>IF(H156="","",H156+ROW()/1000000)</f>
      </c>
    </row>
    <row r="157" spans="1:10" x14ac:dyDescent="0.25">
      <c r="A157" s="20"/>
      <c r="B157" s="20"/>
      <c r="C157" s="17"/>
      <c r="D157" s="21"/>
      <c r="E157" s="22"/>
      <c r="F157" s="20"/>
      <c r="G157" s="23">
        <f>IF($A157="","",N(C157)*N(D157))</f>
      </c>
      <c r="H157" s="24">
        <f>IF(OR($A157="",E157=""),"",(E157-TODAY())/30.44)</f>
      </c>
      <c r="I157" s="25">
        <f>IF(H157="","",IF(H157&lt;0,"EXPIRED",IF(H157&lt;=$C$2,"EXPIRING SOON","OK")))</f>
      </c>
      <c r="J157" s="24">
        <f>IF(H157="","",H157+ROW()/1000000)</f>
      </c>
    </row>
    <row r="158" spans="1:10" x14ac:dyDescent="0.25">
      <c r="A158" s="20"/>
      <c r="B158" s="20"/>
      <c r="C158" s="17"/>
      <c r="D158" s="21"/>
      <c r="E158" s="22"/>
      <c r="F158" s="20"/>
      <c r="G158" s="26">
        <f>IF($A158="","",N(C158)*N(D158))</f>
      </c>
      <c r="H158" s="27">
        <f>IF(OR($A158="",E158=""),"",(E158-TODAY())/30.44)</f>
      </c>
      <c r="I158" s="28">
        <f>IF(H158="","",IF(H158&lt;0,"EXPIRED",IF(H158&lt;=$C$2,"EXPIRING SOON","OK")))</f>
      </c>
      <c r="J158" s="27">
        <f>IF(H158="","",H158+ROW()/1000000)</f>
      </c>
    </row>
    <row r="159" spans="1:10" x14ac:dyDescent="0.25">
      <c r="A159" s="20"/>
      <c r="B159" s="20"/>
      <c r="C159" s="17"/>
      <c r="D159" s="21"/>
      <c r="E159" s="22"/>
      <c r="F159" s="20"/>
      <c r="G159" s="23">
        <f>IF($A159="","",N(C159)*N(D159))</f>
      </c>
      <c r="H159" s="24">
        <f>IF(OR($A159="",E159=""),"",(E159-TODAY())/30.44)</f>
      </c>
      <c r="I159" s="25">
        <f>IF(H159="","",IF(H159&lt;0,"EXPIRED",IF(H159&lt;=$C$2,"EXPIRING SOON","OK")))</f>
      </c>
      <c r="J159" s="24">
        <f>IF(H159="","",H159+ROW()/1000000)</f>
      </c>
    </row>
    <row r="160" spans="1:10" x14ac:dyDescent="0.25">
      <c r="A160" s="20"/>
      <c r="B160" s="20"/>
      <c r="C160" s="17"/>
      <c r="D160" s="21"/>
      <c r="E160" s="22"/>
      <c r="F160" s="20"/>
      <c r="G160" s="26">
        <f>IF($A160="","",N(C160)*N(D160))</f>
      </c>
      <c r="H160" s="27">
        <f>IF(OR($A160="",E160=""),"",(E160-TODAY())/30.44)</f>
      </c>
      <c r="I160" s="28">
        <f>IF(H160="","",IF(H160&lt;0,"EXPIRED",IF(H160&lt;=$C$2,"EXPIRING SOON","OK")))</f>
      </c>
      <c r="J160" s="27">
        <f>IF(H160="","",H160+ROW()/1000000)</f>
      </c>
    </row>
    <row r="161" spans="1:10" x14ac:dyDescent="0.25">
      <c r="A161" s="20"/>
      <c r="B161" s="20"/>
      <c r="C161" s="17"/>
      <c r="D161" s="21"/>
      <c r="E161" s="22"/>
      <c r="F161" s="20"/>
      <c r="G161" s="23">
        <f>IF($A161="","",N(C161)*N(D161))</f>
      </c>
      <c r="H161" s="24">
        <f>IF(OR($A161="",E161=""),"",(E161-TODAY())/30.44)</f>
      </c>
      <c r="I161" s="25">
        <f>IF(H161="","",IF(H161&lt;0,"EXPIRED",IF(H161&lt;=$C$2,"EXPIRING SOON","OK")))</f>
      </c>
      <c r="J161" s="24">
        <f>IF(H161="","",H161+ROW()/1000000)</f>
      </c>
    </row>
    <row r="162" spans="1:10" x14ac:dyDescent="0.25">
      <c r="A162" s="20"/>
      <c r="B162" s="20"/>
      <c r="C162" s="17"/>
      <c r="D162" s="21"/>
      <c r="E162" s="22"/>
      <c r="F162" s="20"/>
      <c r="G162" s="26">
        <f>IF($A162="","",N(C162)*N(D162))</f>
      </c>
      <c r="H162" s="27">
        <f>IF(OR($A162="",E162=""),"",(E162-TODAY())/30.44)</f>
      </c>
      <c r="I162" s="28">
        <f>IF(H162="","",IF(H162&lt;0,"EXPIRED",IF(H162&lt;=$C$2,"EXPIRING SOON","OK")))</f>
      </c>
      <c r="J162" s="27">
        <f>IF(H162="","",H162+ROW()/1000000)</f>
      </c>
    </row>
    <row r="163" spans="1:10" x14ac:dyDescent="0.25">
      <c r="A163" s="20"/>
      <c r="B163" s="20"/>
      <c r="C163" s="17"/>
      <c r="D163" s="21"/>
      <c r="E163" s="22"/>
      <c r="F163" s="20"/>
      <c r="G163" s="23">
        <f>IF($A163="","",N(C163)*N(D163))</f>
      </c>
      <c r="H163" s="24">
        <f>IF(OR($A163="",E163=""),"",(E163-TODAY())/30.44)</f>
      </c>
      <c r="I163" s="25">
        <f>IF(H163="","",IF(H163&lt;0,"EXPIRED",IF(H163&lt;=$C$2,"EXPIRING SOON","OK")))</f>
      </c>
      <c r="J163" s="24">
        <f>IF(H163="","",H163+ROW()/1000000)</f>
      </c>
    </row>
    <row r="164" spans="1:10" x14ac:dyDescent="0.25">
      <c r="A164" s="20"/>
      <c r="B164" s="20"/>
      <c r="C164" s="17"/>
      <c r="D164" s="21"/>
      <c r="E164" s="22"/>
      <c r="F164" s="20"/>
      <c r="G164" s="26">
        <f>IF($A164="","",N(C164)*N(D164))</f>
      </c>
      <c r="H164" s="27">
        <f>IF(OR($A164="",E164=""),"",(E164-TODAY())/30.44)</f>
      </c>
      <c r="I164" s="28">
        <f>IF(H164="","",IF(H164&lt;0,"EXPIRED",IF(H164&lt;=$C$2,"EXPIRING SOON","OK")))</f>
      </c>
      <c r="J164" s="27">
        <f>IF(H164="","",H164+ROW()/1000000)</f>
      </c>
    </row>
    <row r="165" spans="1:10" x14ac:dyDescent="0.25">
      <c r="A165" s="20"/>
      <c r="B165" s="20"/>
      <c r="C165" s="17"/>
      <c r="D165" s="21"/>
      <c r="E165" s="22"/>
      <c r="F165" s="20"/>
      <c r="G165" s="23">
        <f>IF($A165="","",N(C165)*N(D165))</f>
      </c>
      <c r="H165" s="24">
        <f>IF(OR($A165="",E165=""),"",(E165-TODAY())/30.44)</f>
      </c>
      <c r="I165" s="25">
        <f>IF(H165="","",IF(H165&lt;0,"EXPIRED",IF(H165&lt;=$C$2,"EXPIRING SOON","OK")))</f>
      </c>
      <c r="J165" s="24">
        <f>IF(H165="","",H165+ROW()/1000000)</f>
      </c>
    </row>
    <row r="166" spans="1:10" x14ac:dyDescent="0.25">
      <c r="A166" s="20"/>
      <c r="B166" s="20"/>
      <c r="C166" s="17"/>
      <c r="D166" s="21"/>
      <c r="E166" s="22"/>
      <c r="F166" s="20"/>
      <c r="G166" s="26">
        <f>IF($A166="","",N(C166)*N(D166))</f>
      </c>
      <c r="H166" s="27">
        <f>IF(OR($A166="",E166=""),"",(E166-TODAY())/30.44)</f>
      </c>
      <c r="I166" s="28">
        <f>IF(H166="","",IF(H166&lt;0,"EXPIRED",IF(H166&lt;=$C$2,"EXPIRING SOON","OK")))</f>
      </c>
      <c r="J166" s="27">
        <f>IF(H166="","",H166+ROW()/1000000)</f>
      </c>
    </row>
    <row r="167" spans="1:10" x14ac:dyDescent="0.25">
      <c r="A167" s="20"/>
      <c r="B167" s="20"/>
      <c r="C167" s="17"/>
      <c r="D167" s="21"/>
      <c r="E167" s="22"/>
      <c r="F167" s="20"/>
      <c r="G167" s="23">
        <f>IF($A167="","",N(C167)*N(D167))</f>
      </c>
      <c r="H167" s="24">
        <f>IF(OR($A167="",E167=""),"",(E167-TODAY())/30.44)</f>
      </c>
      <c r="I167" s="25">
        <f>IF(H167="","",IF(H167&lt;0,"EXPIRED",IF(H167&lt;=$C$2,"EXPIRING SOON","OK")))</f>
      </c>
      <c r="J167" s="24">
        <f>IF(H167="","",H167+ROW()/1000000)</f>
      </c>
    </row>
    <row r="168" spans="1:10" x14ac:dyDescent="0.25">
      <c r="A168" s="20"/>
      <c r="B168" s="20"/>
      <c r="C168" s="17"/>
      <c r="D168" s="21"/>
      <c r="E168" s="22"/>
      <c r="F168" s="20"/>
      <c r="G168" s="26">
        <f>IF($A168="","",N(C168)*N(D168))</f>
      </c>
      <c r="H168" s="27">
        <f>IF(OR($A168="",E168=""),"",(E168-TODAY())/30.44)</f>
      </c>
      <c r="I168" s="28">
        <f>IF(H168="","",IF(H168&lt;0,"EXPIRED",IF(H168&lt;=$C$2,"EXPIRING SOON","OK")))</f>
      </c>
      <c r="J168" s="27">
        <f>IF(H168="","",H168+ROW()/1000000)</f>
      </c>
    </row>
    <row r="169" spans="1:10" x14ac:dyDescent="0.25">
      <c r="A169" s="20"/>
      <c r="B169" s="20"/>
      <c r="C169" s="17"/>
      <c r="D169" s="21"/>
      <c r="E169" s="22"/>
      <c r="F169" s="20"/>
      <c r="G169" s="23">
        <f>IF($A169="","",N(C169)*N(D169))</f>
      </c>
      <c r="H169" s="24">
        <f>IF(OR($A169="",E169=""),"",(E169-TODAY())/30.44)</f>
      </c>
      <c r="I169" s="25">
        <f>IF(H169="","",IF(H169&lt;0,"EXPIRED",IF(H169&lt;=$C$2,"EXPIRING SOON","OK")))</f>
      </c>
      <c r="J169" s="24">
        <f>IF(H169="","",H169+ROW()/1000000)</f>
      </c>
    </row>
    <row r="170" spans="1:10" x14ac:dyDescent="0.25">
      <c r="A170" s="20"/>
      <c r="B170" s="20"/>
      <c r="C170" s="17"/>
      <c r="D170" s="21"/>
      <c r="E170" s="22"/>
      <c r="F170" s="20"/>
      <c r="G170" s="26">
        <f>IF($A170="","",N(C170)*N(D170))</f>
      </c>
      <c r="H170" s="27">
        <f>IF(OR($A170="",E170=""),"",(E170-TODAY())/30.44)</f>
      </c>
      <c r="I170" s="28">
        <f>IF(H170="","",IF(H170&lt;0,"EXPIRED",IF(H170&lt;=$C$2,"EXPIRING SOON","OK")))</f>
      </c>
      <c r="J170" s="27">
        <f>IF(H170="","",H170+ROW()/1000000)</f>
      </c>
    </row>
    <row r="171" spans="1:10" x14ac:dyDescent="0.25">
      <c r="A171" s="20"/>
      <c r="B171" s="20"/>
      <c r="C171" s="17"/>
      <c r="D171" s="21"/>
      <c r="E171" s="22"/>
      <c r="F171" s="20"/>
      <c r="G171" s="23">
        <f>IF($A171="","",N(C171)*N(D171))</f>
      </c>
      <c r="H171" s="24">
        <f>IF(OR($A171="",E171=""),"",(E171-TODAY())/30.44)</f>
      </c>
      <c r="I171" s="25">
        <f>IF(H171="","",IF(H171&lt;0,"EXPIRED",IF(H171&lt;=$C$2,"EXPIRING SOON","OK")))</f>
      </c>
      <c r="J171" s="24">
        <f>IF(H171="","",H171+ROW()/1000000)</f>
      </c>
    </row>
    <row r="172" spans="1:10" x14ac:dyDescent="0.25">
      <c r="A172" s="20"/>
      <c r="B172" s="20"/>
      <c r="C172" s="17"/>
      <c r="D172" s="21"/>
      <c r="E172" s="22"/>
      <c r="F172" s="20"/>
      <c r="G172" s="26">
        <f>IF($A172="","",N(C172)*N(D172))</f>
      </c>
      <c r="H172" s="27">
        <f>IF(OR($A172="",E172=""),"",(E172-TODAY())/30.44)</f>
      </c>
      <c r="I172" s="28">
        <f>IF(H172="","",IF(H172&lt;0,"EXPIRED",IF(H172&lt;=$C$2,"EXPIRING SOON","OK")))</f>
      </c>
      <c r="J172" s="27">
        <f>IF(H172="","",H172+ROW()/1000000)</f>
      </c>
    </row>
    <row r="173" spans="1:10" x14ac:dyDescent="0.25">
      <c r="A173" s="20"/>
      <c r="B173" s="20"/>
      <c r="C173" s="17"/>
      <c r="D173" s="21"/>
      <c r="E173" s="22"/>
      <c r="F173" s="20"/>
      <c r="G173" s="23">
        <f>IF($A173="","",N(C173)*N(D173))</f>
      </c>
      <c r="H173" s="24">
        <f>IF(OR($A173="",E173=""),"",(E173-TODAY())/30.44)</f>
      </c>
      <c r="I173" s="25">
        <f>IF(H173="","",IF(H173&lt;0,"EXPIRED",IF(H173&lt;=$C$2,"EXPIRING SOON","OK")))</f>
      </c>
      <c r="J173" s="24">
        <f>IF(H173="","",H173+ROW()/1000000)</f>
      </c>
    </row>
    <row r="174" spans="1:10" x14ac:dyDescent="0.25">
      <c r="A174" s="20"/>
      <c r="B174" s="20"/>
      <c r="C174" s="17"/>
      <c r="D174" s="21"/>
      <c r="E174" s="22"/>
      <c r="F174" s="20"/>
      <c r="G174" s="26">
        <f>IF($A174="","",N(C174)*N(D174))</f>
      </c>
      <c r="H174" s="27">
        <f>IF(OR($A174="",E174=""),"",(E174-TODAY())/30.44)</f>
      </c>
      <c r="I174" s="28">
        <f>IF(H174="","",IF(H174&lt;0,"EXPIRED",IF(H174&lt;=$C$2,"EXPIRING SOON","OK")))</f>
      </c>
      <c r="J174" s="27">
        <f>IF(H174="","",H174+ROW()/1000000)</f>
      </c>
    </row>
    <row r="175" spans="1:10" x14ac:dyDescent="0.25">
      <c r="A175" s="20"/>
      <c r="B175" s="20"/>
      <c r="C175" s="17"/>
      <c r="D175" s="21"/>
      <c r="E175" s="22"/>
      <c r="F175" s="20"/>
      <c r="G175" s="23">
        <f>IF($A175="","",N(C175)*N(D175))</f>
      </c>
      <c r="H175" s="24">
        <f>IF(OR($A175="",E175=""),"",(E175-TODAY())/30.44)</f>
      </c>
      <c r="I175" s="25">
        <f>IF(H175="","",IF(H175&lt;0,"EXPIRED",IF(H175&lt;=$C$2,"EXPIRING SOON","OK")))</f>
      </c>
      <c r="J175" s="24">
        <f>IF(H175="","",H175+ROW()/1000000)</f>
      </c>
    </row>
    <row r="176" spans="1:10" x14ac:dyDescent="0.25">
      <c r="A176" s="20"/>
      <c r="B176" s="20"/>
      <c r="C176" s="17"/>
      <c r="D176" s="21"/>
      <c r="E176" s="22"/>
      <c r="F176" s="20"/>
      <c r="G176" s="26">
        <f>IF($A176="","",N(C176)*N(D176))</f>
      </c>
      <c r="H176" s="27">
        <f>IF(OR($A176="",E176=""),"",(E176-TODAY())/30.44)</f>
      </c>
      <c r="I176" s="28">
        <f>IF(H176="","",IF(H176&lt;0,"EXPIRED",IF(H176&lt;=$C$2,"EXPIRING SOON","OK")))</f>
      </c>
      <c r="J176" s="27">
        <f>IF(H176="","",H176+ROW()/1000000)</f>
      </c>
    </row>
    <row r="177" spans="1:10" x14ac:dyDescent="0.25">
      <c r="A177" s="20"/>
      <c r="B177" s="20"/>
      <c r="C177" s="17"/>
      <c r="D177" s="21"/>
      <c r="E177" s="22"/>
      <c r="F177" s="20"/>
      <c r="G177" s="23">
        <f>IF($A177="","",N(C177)*N(D177))</f>
      </c>
      <c r="H177" s="24">
        <f>IF(OR($A177="",E177=""),"",(E177-TODAY())/30.44)</f>
      </c>
      <c r="I177" s="25">
        <f>IF(H177="","",IF(H177&lt;0,"EXPIRED",IF(H177&lt;=$C$2,"EXPIRING SOON","OK")))</f>
      </c>
      <c r="J177" s="24">
        <f>IF(H177="","",H177+ROW()/1000000)</f>
      </c>
    </row>
    <row r="178" spans="1:10" x14ac:dyDescent="0.25">
      <c r="A178" s="20"/>
      <c r="B178" s="20"/>
      <c r="C178" s="17"/>
      <c r="D178" s="21"/>
      <c r="E178" s="22"/>
      <c r="F178" s="20"/>
      <c r="G178" s="26">
        <f>IF($A178="","",N(C178)*N(D178))</f>
      </c>
      <c r="H178" s="27">
        <f>IF(OR($A178="",E178=""),"",(E178-TODAY())/30.44)</f>
      </c>
      <c r="I178" s="28">
        <f>IF(H178="","",IF(H178&lt;0,"EXPIRED",IF(H178&lt;=$C$2,"EXPIRING SOON","OK")))</f>
      </c>
      <c r="J178" s="27">
        <f>IF(H178="","",H178+ROW()/1000000)</f>
      </c>
    </row>
    <row r="179" spans="1:10" x14ac:dyDescent="0.25">
      <c r="A179" s="20"/>
      <c r="B179" s="20"/>
      <c r="C179" s="17"/>
      <c r="D179" s="21"/>
      <c r="E179" s="22"/>
      <c r="F179" s="20"/>
      <c r="G179" s="23">
        <f>IF($A179="","",N(C179)*N(D179))</f>
      </c>
      <c r="H179" s="24">
        <f>IF(OR($A179="",E179=""),"",(E179-TODAY())/30.44)</f>
      </c>
      <c r="I179" s="25">
        <f>IF(H179="","",IF(H179&lt;0,"EXPIRED",IF(H179&lt;=$C$2,"EXPIRING SOON","OK")))</f>
      </c>
      <c r="J179" s="24">
        <f>IF(H179="","",H179+ROW()/1000000)</f>
      </c>
    </row>
    <row r="180" spans="1:10" x14ac:dyDescent="0.25">
      <c r="A180" s="20"/>
      <c r="B180" s="20"/>
      <c r="C180" s="17"/>
      <c r="D180" s="21"/>
      <c r="E180" s="22"/>
      <c r="F180" s="20"/>
      <c r="G180" s="26">
        <f>IF($A180="","",N(C180)*N(D180))</f>
      </c>
      <c r="H180" s="27">
        <f>IF(OR($A180="",E180=""),"",(E180-TODAY())/30.44)</f>
      </c>
      <c r="I180" s="28">
        <f>IF(H180="","",IF(H180&lt;0,"EXPIRED",IF(H180&lt;=$C$2,"EXPIRING SOON","OK")))</f>
      </c>
      <c r="J180" s="27">
        <f>IF(H180="","",H180+ROW()/1000000)</f>
      </c>
    </row>
    <row r="181" spans="1:10" x14ac:dyDescent="0.25">
      <c r="A181" s="20"/>
      <c r="B181" s="20"/>
      <c r="C181" s="17"/>
      <c r="D181" s="21"/>
      <c r="E181" s="22"/>
      <c r="F181" s="20"/>
      <c r="G181" s="23">
        <f>IF($A181="","",N(C181)*N(D181))</f>
      </c>
      <c r="H181" s="24">
        <f>IF(OR($A181="",E181=""),"",(E181-TODAY())/30.44)</f>
      </c>
      <c r="I181" s="25">
        <f>IF(H181="","",IF(H181&lt;0,"EXPIRED",IF(H181&lt;=$C$2,"EXPIRING SOON","OK")))</f>
      </c>
      <c r="J181" s="24">
        <f>IF(H181="","",H181+ROW()/1000000)</f>
      </c>
    </row>
    <row r="182" spans="1:10" x14ac:dyDescent="0.25">
      <c r="A182" s="20"/>
      <c r="B182" s="20"/>
      <c r="C182" s="17"/>
      <c r="D182" s="21"/>
      <c r="E182" s="22"/>
      <c r="F182" s="20"/>
      <c r="G182" s="26">
        <f>IF($A182="","",N(C182)*N(D182))</f>
      </c>
      <c r="H182" s="27">
        <f>IF(OR($A182="",E182=""),"",(E182-TODAY())/30.44)</f>
      </c>
      <c r="I182" s="28">
        <f>IF(H182="","",IF(H182&lt;0,"EXPIRED",IF(H182&lt;=$C$2,"EXPIRING SOON","OK")))</f>
      </c>
      <c r="J182" s="27">
        <f>IF(H182="","",H182+ROW()/1000000)</f>
      </c>
    </row>
    <row r="183" spans="1:10" x14ac:dyDescent="0.25">
      <c r="A183" s="20"/>
      <c r="B183" s="20"/>
      <c r="C183" s="17"/>
      <c r="D183" s="21"/>
      <c r="E183" s="22"/>
      <c r="F183" s="20"/>
      <c r="G183" s="23">
        <f>IF($A183="","",N(C183)*N(D183))</f>
      </c>
      <c r="H183" s="24">
        <f>IF(OR($A183="",E183=""),"",(E183-TODAY())/30.44)</f>
      </c>
      <c r="I183" s="25">
        <f>IF(H183="","",IF(H183&lt;0,"EXPIRED",IF(H183&lt;=$C$2,"EXPIRING SOON","OK")))</f>
      </c>
      <c r="J183" s="24">
        <f>IF(H183="","",H183+ROW()/1000000)</f>
      </c>
    </row>
    <row r="184" spans="1:10" x14ac:dyDescent="0.25">
      <c r="A184" s="20"/>
      <c r="B184" s="20"/>
      <c r="C184" s="17"/>
      <c r="D184" s="21"/>
      <c r="E184" s="22"/>
      <c r="F184" s="20"/>
      <c r="G184" s="26">
        <f>IF($A184="","",N(C184)*N(D184))</f>
      </c>
      <c r="H184" s="27">
        <f>IF(OR($A184="",E184=""),"",(E184-TODAY())/30.44)</f>
      </c>
      <c r="I184" s="28">
        <f>IF(H184="","",IF(H184&lt;0,"EXPIRED",IF(H184&lt;=$C$2,"EXPIRING SOON","OK")))</f>
      </c>
      <c r="J184" s="27">
        <f>IF(H184="","",H184+ROW()/1000000)</f>
      </c>
    </row>
    <row r="185" spans="1:10" x14ac:dyDescent="0.25">
      <c r="A185" s="20"/>
      <c r="B185" s="20"/>
      <c r="C185" s="17"/>
      <c r="D185" s="21"/>
      <c r="E185" s="22"/>
      <c r="F185" s="20"/>
      <c r="G185" s="23">
        <f>IF($A185="","",N(C185)*N(D185))</f>
      </c>
      <c r="H185" s="24">
        <f>IF(OR($A185="",E185=""),"",(E185-TODAY())/30.44)</f>
      </c>
      <c r="I185" s="25">
        <f>IF(H185="","",IF(H185&lt;0,"EXPIRED",IF(H185&lt;=$C$2,"EXPIRING SOON","OK")))</f>
      </c>
      <c r="J185" s="24">
        <f>IF(H185="","",H185+ROW()/1000000)</f>
      </c>
    </row>
    <row r="186" spans="1:10" x14ac:dyDescent="0.25">
      <c r="A186" s="20"/>
      <c r="B186" s="20"/>
      <c r="C186" s="17"/>
      <c r="D186" s="21"/>
      <c r="E186" s="22"/>
      <c r="F186" s="20"/>
      <c r="G186" s="26">
        <f>IF($A186="","",N(C186)*N(D186))</f>
      </c>
      <c r="H186" s="27">
        <f>IF(OR($A186="",E186=""),"",(E186-TODAY())/30.44)</f>
      </c>
      <c r="I186" s="28">
        <f>IF(H186="","",IF(H186&lt;0,"EXPIRED",IF(H186&lt;=$C$2,"EXPIRING SOON","OK")))</f>
      </c>
      <c r="J186" s="27">
        <f>IF(H186="","",H186+ROW()/1000000)</f>
      </c>
    </row>
    <row r="187" spans="1:10" x14ac:dyDescent="0.25">
      <c r="A187" s="20"/>
      <c r="B187" s="20"/>
      <c r="C187" s="17"/>
      <c r="D187" s="21"/>
      <c r="E187" s="22"/>
      <c r="F187" s="20"/>
      <c r="G187" s="23">
        <f>IF($A187="","",N(C187)*N(D187))</f>
      </c>
      <c r="H187" s="24">
        <f>IF(OR($A187="",E187=""),"",(E187-TODAY())/30.44)</f>
      </c>
      <c r="I187" s="25">
        <f>IF(H187="","",IF(H187&lt;0,"EXPIRED",IF(H187&lt;=$C$2,"EXPIRING SOON","OK")))</f>
      </c>
      <c r="J187" s="24">
        <f>IF(H187="","",H187+ROW()/1000000)</f>
      </c>
    </row>
    <row r="188" spans="1:10" x14ac:dyDescent="0.25">
      <c r="A188" s="20"/>
      <c r="B188" s="20"/>
      <c r="C188" s="17"/>
      <c r="D188" s="21"/>
      <c r="E188" s="22"/>
      <c r="F188" s="20"/>
      <c r="G188" s="26">
        <f>IF($A188="","",N(C188)*N(D188))</f>
      </c>
      <c r="H188" s="27">
        <f>IF(OR($A188="",E188=""),"",(E188-TODAY())/30.44)</f>
      </c>
      <c r="I188" s="28">
        <f>IF(H188="","",IF(H188&lt;0,"EXPIRED",IF(H188&lt;=$C$2,"EXPIRING SOON","OK")))</f>
      </c>
      <c r="J188" s="27">
        <f>IF(H188="","",H188+ROW()/1000000)</f>
      </c>
    </row>
    <row r="189" spans="1:10" x14ac:dyDescent="0.25">
      <c r="A189" s="20"/>
      <c r="B189" s="20"/>
      <c r="C189" s="17"/>
      <c r="D189" s="21"/>
      <c r="E189" s="22"/>
      <c r="F189" s="20"/>
      <c r="G189" s="23">
        <f>IF($A189="","",N(C189)*N(D189))</f>
      </c>
      <c r="H189" s="24">
        <f>IF(OR($A189="",E189=""),"",(E189-TODAY())/30.44)</f>
      </c>
      <c r="I189" s="25">
        <f>IF(H189="","",IF(H189&lt;0,"EXPIRED",IF(H189&lt;=$C$2,"EXPIRING SOON","OK")))</f>
      </c>
      <c r="J189" s="24">
        <f>IF(H189="","",H189+ROW()/1000000)</f>
      </c>
    </row>
    <row r="190" spans="1:10" x14ac:dyDescent="0.25">
      <c r="A190" s="20"/>
      <c r="B190" s="20"/>
      <c r="C190" s="17"/>
      <c r="D190" s="21"/>
      <c r="E190" s="22"/>
      <c r="F190" s="20"/>
      <c r="G190" s="26">
        <f>IF($A190="","",N(C190)*N(D190))</f>
      </c>
      <c r="H190" s="27">
        <f>IF(OR($A190="",E190=""),"",(E190-TODAY())/30.44)</f>
      </c>
      <c r="I190" s="28">
        <f>IF(H190="","",IF(H190&lt;0,"EXPIRED",IF(H190&lt;=$C$2,"EXPIRING SOON","OK")))</f>
      </c>
      <c r="J190" s="27">
        <f>IF(H190="","",H190+ROW()/1000000)</f>
      </c>
    </row>
    <row r="191" spans="1:10" x14ac:dyDescent="0.25">
      <c r="A191" s="20"/>
      <c r="B191" s="20"/>
      <c r="C191" s="17"/>
      <c r="D191" s="21"/>
      <c r="E191" s="22"/>
      <c r="F191" s="20"/>
      <c r="G191" s="23">
        <f>IF($A191="","",N(C191)*N(D191))</f>
      </c>
      <c r="H191" s="24">
        <f>IF(OR($A191="",E191=""),"",(E191-TODAY())/30.44)</f>
      </c>
      <c r="I191" s="25">
        <f>IF(H191="","",IF(H191&lt;0,"EXPIRED",IF(H191&lt;=$C$2,"EXPIRING SOON","OK")))</f>
      </c>
      <c r="J191" s="24">
        <f>IF(H191="","",H191+ROW()/1000000)</f>
      </c>
    </row>
    <row r="192" spans="1:10" x14ac:dyDescent="0.25">
      <c r="A192" s="20"/>
      <c r="B192" s="20"/>
      <c r="C192" s="17"/>
      <c r="D192" s="21"/>
      <c r="E192" s="22"/>
      <c r="F192" s="20"/>
      <c r="G192" s="26">
        <f>IF($A192="","",N(C192)*N(D192))</f>
      </c>
      <c r="H192" s="27">
        <f>IF(OR($A192="",E192=""),"",(E192-TODAY())/30.44)</f>
      </c>
      <c r="I192" s="28">
        <f>IF(H192="","",IF(H192&lt;0,"EXPIRED",IF(H192&lt;=$C$2,"EXPIRING SOON","OK")))</f>
      </c>
      <c r="J192" s="27">
        <f>IF(H192="","",H192+ROW()/1000000)</f>
      </c>
    </row>
    <row r="193" spans="1:10" x14ac:dyDescent="0.25">
      <c r="A193" s="20"/>
      <c r="B193" s="20"/>
      <c r="C193" s="17"/>
      <c r="D193" s="21"/>
      <c r="E193" s="22"/>
      <c r="F193" s="20"/>
      <c r="G193" s="23">
        <f>IF($A193="","",N(C193)*N(D193))</f>
      </c>
      <c r="H193" s="24">
        <f>IF(OR($A193="",E193=""),"",(E193-TODAY())/30.44)</f>
      </c>
      <c r="I193" s="25">
        <f>IF(H193="","",IF(H193&lt;0,"EXPIRED",IF(H193&lt;=$C$2,"EXPIRING SOON","OK")))</f>
      </c>
      <c r="J193" s="24">
        <f>IF(H193="","",H193+ROW()/1000000)</f>
      </c>
    </row>
    <row r="194" spans="1:10" x14ac:dyDescent="0.25">
      <c r="A194" s="20"/>
      <c r="B194" s="20"/>
      <c r="C194" s="17"/>
      <c r="D194" s="21"/>
      <c r="E194" s="22"/>
      <c r="F194" s="20"/>
      <c r="G194" s="26">
        <f>IF($A194="","",N(C194)*N(D194))</f>
      </c>
      <c r="H194" s="27">
        <f>IF(OR($A194="",E194=""),"",(E194-TODAY())/30.44)</f>
      </c>
      <c r="I194" s="28">
        <f>IF(H194="","",IF(H194&lt;0,"EXPIRED",IF(H194&lt;=$C$2,"EXPIRING SOON","OK")))</f>
      </c>
      <c r="J194" s="27">
        <f>IF(H194="","",H194+ROW()/1000000)</f>
      </c>
    </row>
    <row r="195" spans="1:10" x14ac:dyDescent="0.25">
      <c r="A195" s="20"/>
      <c r="B195" s="20"/>
      <c r="C195" s="17"/>
      <c r="D195" s="21"/>
      <c r="E195" s="22"/>
      <c r="F195" s="20"/>
      <c r="G195" s="23">
        <f>IF($A195="","",N(C195)*N(D195))</f>
      </c>
      <c r="H195" s="24">
        <f>IF(OR($A195="",E195=""),"",(E195-TODAY())/30.44)</f>
      </c>
      <c r="I195" s="25">
        <f>IF(H195="","",IF(H195&lt;0,"EXPIRED",IF(H195&lt;=$C$2,"EXPIRING SOON","OK")))</f>
      </c>
      <c r="J195" s="24">
        <f>IF(H195="","",H195+ROW()/1000000)</f>
      </c>
    </row>
    <row r="196" spans="1:10" x14ac:dyDescent="0.25">
      <c r="A196" s="20"/>
      <c r="B196" s="20"/>
      <c r="C196" s="17"/>
      <c r="D196" s="21"/>
      <c r="E196" s="22"/>
      <c r="F196" s="20"/>
      <c r="G196" s="26">
        <f>IF($A196="","",N(C196)*N(D196))</f>
      </c>
      <c r="H196" s="27">
        <f>IF(OR($A196="",E196=""),"",(E196-TODAY())/30.44)</f>
      </c>
      <c r="I196" s="28">
        <f>IF(H196="","",IF(H196&lt;0,"EXPIRED",IF(H196&lt;=$C$2,"EXPIRING SOON","OK")))</f>
      </c>
      <c r="J196" s="27">
        <f>IF(H196="","",H196+ROW()/1000000)</f>
      </c>
    </row>
    <row r="197" spans="1:10" x14ac:dyDescent="0.25">
      <c r="A197" s="20"/>
      <c r="B197" s="20"/>
      <c r="C197" s="17"/>
      <c r="D197" s="21"/>
      <c r="E197" s="22"/>
      <c r="F197" s="20"/>
      <c r="G197" s="23">
        <f>IF($A197="","",N(C197)*N(D197))</f>
      </c>
      <c r="H197" s="24">
        <f>IF(OR($A197="",E197=""),"",(E197-TODAY())/30.44)</f>
      </c>
      <c r="I197" s="25">
        <f>IF(H197="","",IF(H197&lt;0,"EXPIRED",IF(H197&lt;=$C$2,"EXPIRING SOON","OK")))</f>
      </c>
      <c r="J197" s="24">
        <f>IF(H197="","",H197+ROW()/1000000)</f>
      </c>
    </row>
    <row r="198" spans="1:10" x14ac:dyDescent="0.25">
      <c r="A198" s="20"/>
      <c r="B198" s="20"/>
      <c r="C198" s="17"/>
      <c r="D198" s="21"/>
      <c r="E198" s="22"/>
      <c r="F198" s="20"/>
      <c r="G198" s="26">
        <f>IF($A198="","",N(C198)*N(D198))</f>
      </c>
      <c r="H198" s="27">
        <f>IF(OR($A198="",E198=""),"",(E198-TODAY())/30.44)</f>
      </c>
      <c r="I198" s="28">
        <f>IF(H198="","",IF(H198&lt;0,"EXPIRED",IF(H198&lt;=$C$2,"EXPIRING SOON","OK")))</f>
      </c>
      <c r="J198" s="27">
        <f>IF(H198="","",H198+ROW()/1000000)</f>
      </c>
    </row>
    <row r="199" spans="1:10" x14ac:dyDescent="0.25">
      <c r="A199" s="20"/>
      <c r="B199" s="20"/>
      <c r="C199" s="17"/>
      <c r="D199" s="21"/>
      <c r="E199" s="22"/>
      <c r="F199" s="20"/>
      <c r="G199" s="23">
        <f>IF($A199="","",N(C199)*N(D199))</f>
      </c>
      <c r="H199" s="24">
        <f>IF(OR($A199="",E199=""),"",(E199-TODAY())/30.44)</f>
      </c>
      <c r="I199" s="25">
        <f>IF(H199="","",IF(H199&lt;0,"EXPIRED",IF(H199&lt;=$C$2,"EXPIRING SOON","OK")))</f>
      </c>
      <c r="J199" s="24">
        <f>IF(H199="","",H199+ROW()/1000000)</f>
      </c>
    </row>
    <row r="200" spans="1:10" x14ac:dyDescent="0.25">
      <c r="A200" s="20"/>
      <c r="B200" s="20"/>
      <c r="C200" s="17"/>
      <c r="D200" s="21"/>
      <c r="E200" s="22"/>
      <c r="F200" s="20"/>
      <c r="G200" s="26">
        <f>IF($A200="","",N(C200)*N(D200))</f>
      </c>
      <c r="H200" s="27">
        <f>IF(OR($A200="",E200=""),"",(E200-TODAY())/30.44)</f>
      </c>
      <c r="I200" s="28">
        <f>IF(H200="","",IF(H200&lt;0,"EXPIRED",IF(H200&lt;=$C$2,"EXPIRING SOON","OK")))</f>
      </c>
      <c r="J200" s="27">
        <f>IF(H200="","",H200+ROW()/1000000)</f>
      </c>
    </row>
    <row r="201" spans="1:10" x14ac:dyDescent="0.25">
      <c r="A201" s="20"/>
      <c r="B201" s="20"/>
      <c r="C201" s="17"/>
      <c r="D201" s="21"/>
      <c r="E201" s="22"/>
      <c r="F201" s="20"/>
      <c r="G201" s="23">
        <f>IF($A201="","",N(C201)*N(D201))</f>
      </c>
      <c r="H201" s="24">
        <f>IF(OR($A201="",E201=""),"",(E201-TODAY())/30.44)</f>
      </c>
      <c r="I201" s="25">
        <f>IF(H201="","",IF(H201&lt;0,"EXPIRED",IF(H201&lt;=$C$2,"EXPIRING SOON","OK")))</f>
      </c>
      <c r="J201" s="24">
        <f>IF(H201="","",H201+ROW()/1000000)</f>
      </c>
    </row>
    <row r="202" spans="1:10" x14ac:dyDescent="0.25">
      <c r="A202" s="20"/>
      <c r="B202" s="20"/>
      <c r="C202" s="17"/>
      <c r="D202" s="21"/>
      <c r="E202" s="22"/>
      <c r="F202" s="20"/>
      <c r="G202" s="26">
        <f>IF($A202="","",N(C202)*N(D202))</f>
      </c>
      <c r="H202" s="27">
        <f>IF(OR($A202="",E202=""),"",(E202-TODAY())/30.44)</f>
      </c>
      <c r="I202" s="28">
        <f>IF(H202="","",IF(H202&lt;0,"EXPIRED",IF(H202&lt;=$C$2,"EXPIRING SOON","OK")))</f>
      </c>
      <c r="J202" s="27">
        <f>IF(H202="","",H202+ROW()/1000000)</f>
      </c>
    </row>
    <row r="203" spans="1:10" x14ac:dyDescent="0.25">
      <c r="A203" s="20"/>
      <c r="B203" s="20"/>
      <c r="C203" s="17"/>
      <c r="D203" s="21"/>
      <c r="E203" s="22"/>
      <c r="F203" s="20"/>
      <c r="G203" s="23">
        <f>IF($A203="","",N(C203)*N(D203))</f>
      </c>
      <c r="H203" s="24">
        <f>IF(OR($A203="",E203=""),"",(E203-TODAY())/30.44)</f>
      </c>
      <c r="I203" s="25">
        <f>IF(H203="","",IF(H203&lt;0,"EXPIRED",IF(H203&lt;=$C$2,"EXPIRING SOON","OK")))</f>
      </c>
      <c r="J203" s="24">
        <f>IF(H203="","",H203+ROW()/1000000)</f>
      </c>
    </row>
    <row r="204" spans="1:10" x14ac:dyDescent="0.25">
      <c r="A204" s="20"/>
      <c r="B204" s="20"/>
      <c r="C204" s="17"/>
      <c r="D204" s="21"/>
      <c r="E204" s="22"/>
      <c r="F204" s="20"/>
      <c r="G204" s="26">
        <f>IF($A204="","",N(C204)*N(D204))</f>
      </c>
      <c r="H204" s="27">
        <f>IF(OR($A204="",E204=""),"",(E204-TODAY())/30.44)</f>
      </c>
      <c r="I204" s="28">
        <f>IF(H204="","",IF(H204&lt;0,"EXPIRED",IF(H204&lt;=$C$2,"EXPIRING SOON","OK")))</f>
      </c>
      <c r="J204" s="27">
        <f>IF(H204="","",H204+ROW()/1000000)</f>
      </c>
    </row>
  </sheetData>
  <sheetProtection sheet="1" formatColumns="0" formatRows="0" sort="0" autoFilter="0"/>
  <conditionalFormatting sqref="H5:H204">
    <cfRule type="expression" dxfId="0" priority="1">
      <formula>AND(H5&lt;&gt;"",H5&lt;0)</formula>
    </cfRule>
    <cfRule type="expression" dxfId="1" priority="2">
      <formula>AND(H5&lt;&gt;"",H5&lt;=$C$2)</formula>
    </cfRule>
  </conditionalFormatting>
  <conditionalFormatting sqref="I5:I204">
    <cfRule type="containsText" dxfId="2" priority="1">
      <formula>NOT(ISERROR(SEARCH("EXPIRED",I5)))</formula>
    </cfRule>
    <cfRule type="containsText" dxfId="3" priority="2">
      <formula>NOT(ISERROR(SEARCH("SOON",I5)))</formula>
    </cfRule>
    <cfRule type="containsText" dxfId="4" priority="3">
      <formula>NOT(ISERROR(SEARCH("OK",I5)))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B1:G24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6" customWidth="1"/>
    <col min="3" max="3" width="14" customWidth="1"/>
    <col min="4" max="4" width="12" customWidth="1"/>
    <col min="5" max="5" width="14" customWidth="1"/>
    <col min="6" max="6" width="16" customWidth="1"/>
    <col min="7" max="7" width="14" customWidth="1"/>
  </cols>
  <sheetData>
    <row r="1" spans="2:2" x14ac:dyDescent="0.25">
      <c r="B1" s="29" t="s">
        <v>51</v>
      </c>
    </row>
    <row r="2" spans="2:2" x14ac:dyDescent="0.25">
      <c r="B2" s="30" t="s">
        <v>52</v>
      </c>
    </row>
    <row r="4" spans="2:7" x14ac:dyDescent="0.25">
      <c r="B4" s="19" t="s">
        <v>21</v>
      </c>
      <c r="C4" s="19" t="s">
        <v>22</v>
      </c>
      <c r="D4" s="19" t="s">
        <v>23</v>
      </c>
      <c r="E4" s="19" t="s">
        <v>53</v>
      </c>
      <c r="F4" s="19" t="s">
        <v>28</v>
      </c>
      <c r="G4" s="19" t="s">
        <v>29</v>
      </c>
    </row>
    <row r="5" spans="2:7" x14ac:dyDescent="0.25">
      <c r="B5" s="31">
        <f>IF(1&gt;COUNT('Batches'!$J$5:$J$204),"",INDEX('Batches'!$A$5:$A$204,IFERROR(MATCH(SMALL('Batches'!$J$5:$J$204,1),'Batches'!$J$5:$J$204,0),"")))</f>
      </c>
      <c r="C5" s="31">
        <f>IF(1&gt;COUNT('Batches'!$J$5:$J$204),"",INDEX('Batches'!$B$5:$B$204,IFERROR(MATCH(SMALL('Batches'!$J$5:$J$204,1),'Batches'!$J$5:$J$204,0),"")))</f>
      </c>
      <c r="D5" s="32">
        <f>IF(1&gt;COUNT('Batches'!$J$5:$J$204),"",INDEX('Batches'!$C$5:$C$204,IFERROR(MATCH(SMALL('Batches'!$J$5:$J$204,1),'Batches'!$J$5:$J$204,0),"")))</f>
      </c>
      <c r="E5" s="33">
        <f>IF(1&gt;COUNT('Batches'!$J$5:$J$204),"",INDEX('Batches'!$E$5:$E$204,IFERROR(MATCH(SMALL('Batches'!$J$5:$J$204,1),'Batches'!$J$5:$J$204,0),"")))</f>
      </c>
      <c r="F5" s="24">
        <f>IF(1&gt;COUNT('Batches'!$J$5:$J$204),"",INDEX('Batches'!$H$5:$H$204,IFERROR(MATCH(SMALL('Batches'!$J$5:$J$204,1),'Batches'!$J$5:$J$204,0),"")))</f>
      </c>
      <c r="G5" s="25">
        <f>IF(1&gt;COUNT('Batches'!$J$5:$J$204),"",INDEX('Batches'!$I$5:$I$204,IFERROR(MATCH(SMALL('Batches'!$J$5:$J$204,1),'Batches'!$J$5:$J$204,0),"")))</f>
      </c>
    </row>
    <row r="6" spans="2:7" x14ac:dyDescent="0.25">
      <c r="B6" s="34">
        <f>IF(2&gt;COUNT('Batches'!$J$5:$J$204),"",INDEX('Batches'!$A$5:$A$204,IFERROR(MATCH(SMALL('Batches'!$J$5:$J$204,2),'Batches'!$J$5:$J$204,0),"")))</f>
      </c>
      <c r="C6" s="34">
        <f>IF(2&gt;COUNT('Batches'!$J$5:$J$204),"",INDEX('Batches'!$B$5:$B$204,IFERROR(MATCH(SMALL('Batches'!$J$5:$J$204,2),'Batches'!$J$5:$J$204,0),"")))</f>
      </c>
      <c r="D6" s="35">
        <f>IF(2&gt;COUNT('Batches'!$J$5:$J$204),"",INDEX('Batches'!$C$5:$C$204,IFERROR(MATCH(SMALL('Batches'!$J$5:$J$204,2),'Batches'!$J$5:$J$204,0),"")))</f>
      </c>
      <c r="E6" s="36">
        <f>IF(2&gt;COUNT('Batches'!$J$5:$J$204),"",INDEX('Batches'!$E$5:$E$204,IFERROR(MATCH(SMALL('Batches'!$J$5:$J$204,2),'Batches'!$J$5:$J$204,0),"")))</f>
      </c>
      <c r="F6" s="27">
        <f>IF(2&gt;COUNT('Batches'!$J$5:$J$204),"",INDEX('Batches'!$H$5:$H$204,IFERROR(MATCH(SMALL('Batches'!$J$5:$J$204,2),'Batches'!$J$5:$J$204,0),"")))</f>
      </c>
      <c r="G6" s="28">
        <f>IF(2&gt;COUNT('Batches'!$J$5:$J$204),"",INDEX('Batches'!$I$5:$I$204,IFERROR(MATCH(SMALL('Batches'!$J$5:$J$204,2),'Batches'!$J$5:$J$204,0),"")))</f>
      </c>
    </row>
    <row r="7" spans="2:7" x14ac:dyDescent="0.25">
      <c r="B7" s="31">
        <f>IF(3&gt;COUNT('Batches'!$J$5:$J$204),"",INDEX('Batches'!$A$5:$A$204,IFERROR(MATCH(SMALL('Batches'!$J$5:$J$204,3),'Batches'!$J$5:$J$204,0),"")))</f>
      </c>
      <c r="C7" s="31">
        <f>IF(3&gt;COUNT('Batches'!$J$5:$J$204),"",INDEX('Batches'!$B$5:$B$204,IFERROR(MATCH(SMALL('Batches'!$J$5:$J$204,3),'Batches'!$J$5:$J$204,0),"")))</f>
      </c>
      <c r="D7" s="32">
        <f>IF(3&gt;COUNT('Batches'!$J$5:$J$204),"",INDEX('Batches'!$C$5:$C$204,IFERROR(MATCH(SMALL('Batches'!$J$5:$J$204,3),'Batches'!$J$5:$J$204,0),"")))</f>
      </c>
      <c r="E7" s="33">
        <f>IF(3&gt;COUNT('Batches'!$J$5:$J$204),"",INDEX('Batches'!$E$5:$E$204,IFERROR(MATCH(SMALL('Batches'!$J$5:$J$204,3),'Batches'!$J$5:$J$204,0),"")))</f>
      </c>
      <c r="F7" s="24">
        <f>IF(3&gt;COUNT('Batches'!$J$5:$J$204),"",INDEX('Batches'!$H$5:$H$204,IFERROR(MATCH(SMALL('Batches'!$J$5:$J$204,3),'Batches'!$J$5:$J$204,0),"")))</f>
      </c>
      <c r="G7" s="25">
        <f>IF(3&gt;COUNT('Batches'!$J$5:$J$204),"",INDEX('Batches'!$I$5:$I$204,IFERROR(MATCH(SMALL('Batches'!$J$5:$J$204,3),'Batches'!$J$5:$J$204,0),"")))</f>
      </c>
    </row>
    <row r="8" spans="2:7" x14ac:dyDescent="0.25">
      <c r="B8" s="34">
        <f>IF(4&gt;COUNT('Batches'!$J$5:$J$204),"",INDEX('Batches'!$A$5:$A$204,IFERROR(MATCH(SMALL('Batches'!$J$5:$J$204,4),'Batches'!$J$5:$J$204,0),"")))</f>
      </c>
      <c r="C8" s="34">
        <f>IF(4&gt;COUNT('Batches'!$J$5:$J$204),"",INDEX('Batches'!$B$5:$B$204,IFERROR(MATCH(SMALL('Batches'!$J$5:$J$204,4),'Batches'!$J$5:$J$204,0),"")))</f>
      </c>
      <c r="D8" s="35">
        <f>IF(4&gt;COUNT('Batches'!$J$5:$J$204),"",INDEX('Batches'!$C$5:$C$204,IFERROR(MATCH(SMALL('Batches'!$J$5:$J$204,4),'Batches'!$J$5:$J$204,0),"")))</f>
      </c>
      <c r="E8" s="36">
        <f>IF(4&gt;COUNT('Batches'!$J$5:$J$204),"",INDEX('Batches'!$E$5:$E$204,IFERROR(MATCH(SMALL('Batches'!$J$5:$J$204,4),'Batches'!$J$5:$J$204,0),"")))</f>
      </c>
      <c r="F8" s="27">
        <f>IF(4&gt;COUNT('Batches'!$J$5:$J$204),"",INDEX('Batches'!$H$5:$H$204,IFERROR(MATCH(SMALL('Batches'!$J$5:$J$204,4),'Batches'!$J$5:$J$204,0),"")))</f>
      </c>
      <c r="G8" s="28">
        <f>IF(4&gt;COUNT('Batches'!$J$5:$J$204),"",INDEX('Batches'!$I$5:$I$204,IFERROR(MATCH(SMALL('Batches'!$J$5:$J$204,4),'Batches'!$J$5:$J$204,0),"")))</f>
      </c>
    </row>
    <row r="9" spans="2:7" x14ac:dyDescent="0.25">
      <c r="B9" s="31">
        <f>IF(5&gt;COUNT('Batches'!$J$5:$J$204),"",INDEX('Batches'!$A$5:$A$204,IFERROR(MATCH(SMALL('Batches'!$J$5:$J$204,5),'Batches'!$J$5:$J$204,0),"")))</f>
      </c>
      <c r="C9" s="31">
        <f>IF(5&gt;COUNT('Batches'!$J$5:$J$204),"",INDEX('Batches'!$B$5:$B$204,IFERROR(MATCH(SMALL('Batches'!$J$5:$J$204,5),'Batches'!$J$5:$J$204,0),"")))</f>
      </c>
      <c r="D9" s="32">
        <f>IF(5&gt;COUNT('Batches'!$J$5:$J$204),"",INDEX('Batches'!$C$5:$C$204,IFERROR(MATCH(SMALL('Batches'!$J$5:$J$204,5),'Batches'!$J$5:$J$204,0),"")))</f>
      </c>
      <c r="E9" s="33">
        <f>IF(5&gt;COUNT('Batches'!$J$5:$J$204),"",INDEX('Batches'!$E$5:$E$204,IFERROR(MATCH(SMALL('Batches'!$J$5:$J$204,5),'Batches'!$J$5:$J$204,0),"")))</f>
      </c>
      <c r="F9" s="24">
        <f>IF(5&gt;COUNT('Batches'!$J$5:$J$204),"",INDEX('Batches'!$H$5:$H$204,IFERROR(MATCH(SMALL('Batches'!$J$5:$J$204,5),'Batches'!$J$5:$J$204,0),"")))</f>
      </c>
      <c r="G9" s="25">
        <f>IF(5&gt;COUNT('Batches'!$J$5:$J$204),"",INDEX('Batches'!$I$5:$I$204,IFERROR(MATCH(SMALL('Batches'!$J$5:$J$204,5),'Batches'!$J$5:$J$204,0),"")))</f>
      </c>
    </row>
    <row r="10" spans="2:7" x14ac:dyDescent="0.25">
      <c r="B10" s="34">
        <f>IF(6&gt;COUNT('Batches'!$J$5:$J$204),"",INDEX('Batches'!$A$5:$A$204,IFERROR(MATCH(SMALL('Batches'!$J$5:$J$204,6),'Batches'!$J$5:$J$204,0),"")))</f>
      </c>
      <c r="C10" s="34">
        <f>IF(6&gt;COUNT('Batches'!$J$5:$J$204),"",INDEX('Batches'!$B$5:$B$204,IFERROR(MATCH(SMALL('Batches'!$J$5:$J$204,6),'Batches'!$J$5:$J$204,0),"")))</f>
      </c>
      <c r="D10" s="35">
        <f>IF(6&gt;COUNT('Batches'!$J$5:$J$204),"",INDEX('Batches'!$C$5:$C$204,IFERROR(MATCH(SMALL('Batches'!$J$5:$J$204,6),'Batches'!$J$5:$J$204,0),"")))</f>
      </c>
      <c r="E10" s="36">
        <f>IF(6&gt;COUNT('Batches'!$J$5:$J$204),"",INDEX('Batches'!$E$5:$E$204,IFERROR(MATCH(SMALL('Batches'!$J$5:$J$204,6),'Batches'!$J$5:$J$204,0),"")))</f>
      </c>
      <c r="F10" s="27">
        <f>IF(6&gt;COUNT('Batches'!$J$5:$J$204),"",INDEX('Batches'!$H$5:$H$204,IFERROR(MATCH(SMALL('Batches'!$J$5:$J$204,6),'Batches'!$J$5:$J$204,0),"")))</f>
      </c>
      <c r="G10" s="28">
        <f>IF(6&gt;COUNT('Batches'!$J$5:$J$204),"",INDEX('Batches'!$I$5:$I$204,IFERROR(MATCH(SMALL('Batches'!$J$5:$J$204,6),'Batches'!$J$5:$J$204,0),"")))</f>
      </c>
    </row>
    <row r="11" spans="2:7" x14ac:dyDescent="0.25">
      <c r="B11" s="31">
        <f>IF(7&gt;COUNT('Batches'!$J$5:$J$204),"",INDEX('Batches'!$A$5:$A$204,IFERROR(MATCH(SMALL('Batches'!$J$5:$J$204,7),'Batches'!$J$5:$J$204,0),"")))</f>
      </c>
      <c r="C11" s="31">
        <f>IF(7&gt;COUNT('Batches'!$J$5:$J$204),"",INDEX('Batches'!$B$5:$B$204,IFERROR(MATCH(SMALL('Batches'!$J$5:$J$204,7),'Batches'!$J$5:$J$204,0),"")))</f>
      </c>
      <c r="D11" s="32">
        <f>IF(7&gt;COUNT('Batches'!$J$5:$J$204),"",INDEX('Batches'!$C$5:$C$204,IFERROR(MATCH(SMALL('Batches'!$J$5:$J$204,7),'Batches'!$J$5:$J$204,0),"")))</f>
      </c>
      <c r="E11" s="33">
        <f>IF(7&gt;COUNT('Batches'!$J$5:$J$204),"",INDEX('Batches'!$E$5:$E$204,IFERROR(MATCH(SMALL('Batches'!$J$5:$J$204,7),'Batches'!$J$5:$J$204,0),"")))</f>
      </c>
      <c r="F11" s="24">
        <f>IF(7&gt;COUNT('Batches'!$J$5:$J$204),"",INDEX('Batches'!$H$5:$H$204,IFERROR(MATCH(SMALL('Batches'!$J$5:$J$204,7),'Batches'!$J$5:$J$204,0),"")))</f>
      </c>
      <c r="G11" s="25">
        <f>IF(7&gt;COUNT('Batches'!$J$5:$J$204),"",INDEX('Batches'!$I$5:$I$204,IFERROR(MATCH(SMALL('Batches'!$J$5:$J$204,7),'Batches'!$J$5:$J$204,0),"")))</f>
      </c>
    </row>
    <row r="12" spans="2:7" x14ac:dyDescent="0.25">
      <c r="B12" s="34">
        <f>IF(8&gt;COUNT('Batches'!$J$5:$J$204),"",INDEX('Batches'!$A$5:$A$204,IFERROR(MATCH(SMALL('Batches'!$J$5:$J$204,8),'Batches'!$J$5:$J$204,0),"")))</f>
      </c>
      <c r="C12" s="34">
        <f>IF(8&gt;COUNT('Batches'!$J$5:$J$204),"",INDEX('Batches'!$B$5:$B$204,IFERROR(MATCH(SMALL('Batches'!$J$5:$J$204,8),'Batches'!$J$5:$J$204,0),"")))</f>
      </c>
      <c r="D12" s="35">
        <f>IF(8&gt;COUNT('Batches'!$J$5:$J$204),"",INDEX('Batches'!$C$5:$C$204,IFERROR(MATCH(SMALL('Batches'!$J$5:$J$204,8),'Batches'!$J$5:$J$204,0),"")))</f>
      </c>
      <c r="E12" s="36">
        <f>IF(8&gt;COUNT('Batches'!$J$5:$J$204),"",INDEX('Batches'!$E$5:$E$204,IFERROR(MATCH(SMALL('Batches'!$J$5:$J$204,8),'Batches'!$J$5:$J$204,0),"")))</f>
      </c>
      <c r="F12" s="27">
        <f>IF(8&gt;COUNT('Batches'!$J$5:$J$204),"",INDEX('Batches'!$H$5:$H$204,IFERROR(MATCH(SMALL('Batches'!$J$5:$J$204,8),'Batches'!$J$5:$J$204,0),"")))</f>
      </c>
      <c r="G12" s="28">
        <f>IF(8&gt;COUNT('Batches'!$J$5:$J$204),"",INDEX('Batches'!$I$5:$I$204,IFERROR(MATCH(SMALL('Batches'!$J$5:$J$204,8),'Batches'!$J$5:$J$204,0),"")))</f>
      </c>
    </row>
    <row r="13" spans="2:7" x14ac:dyDescent="0.25">
      <c r="B13" s="31">
        <f>IF(9&gt;COUNT('Batches'!$J$5:$J$204),"",INDEX('Batches'!$A$5:$A$204,IFERROR(MATCH(SMALL('Batches'!$J$5:$J$204,9),'Batches'!$J$5:$J$204,0),"")))</f>
      </c>
      <c r="C13" s="31">
        <f>IF(9&gt;COUNT('Batches'!$J$5:$J$204),"",INDEX('Batches'!$B$5:$B$204,IFERROR(MATCH(SMALL('Batches'!$J$5:$J$204,9),'Batches'!$J$5:$J$204,0),"")))</f>
      </c>
      <c r="D13" s="32">
        <f>IF(9&gt;COUNT('Batches'!$J$5:$J$204),"",INDEX('Batches'!$C$5:$C$204,IFERROR(MATCH(SMALL('Batches'!$J$5:$J$204,9),'Batches'!$J$5:$J$204,0),"")))</f>
      </c>
      <c r="E13" s="33">
        <f>IF(9&gt;COUNT('Batches'!$J$5:$J$204),"",INDEX('Batches'!$E$5:$E$204,IFERROR(MATCH(SMALL('Batches'!$J$5:$J$204,9),'Batches'!$J$5:$J$204,0),"")))</f>
      </c>
      <c r="F13" s="24">
        <f>IF(9&gt;COUNT('Batches'!$J$5:$J$204),"",INDEX('Batches'!$H$5:$H$204,IFERROR(MATCH(SMALL('Batches'!$J$5:$J$204,9),'Batches'!$J$5:$J$204,0),"")))</f>
      </c>
      <c r="G13" s="25">
        <f>IF(9&gt;COUNT('Batches'!$J$5:$J$204),"",INDEX('Batches'!$I$5:$I$204,IFERROR(MATCH(SMALL('Batches'!$J$5:$J$204,9),'Batches'!$J$5:$J$204,0),"")))</f>
      </c>
    </row>
    <row r="14" spans="2:7" x14ac:dyDescent="0.25">
      <c r="B14" s="34">
        <f>IF(10&gt;COUNT('Batches'!$J$5:$J$204),"",INDEX('Batches'!$A$5:$A$204,IFERROR(MATCH(SMALL('Batches'!$J$5:$J$204,10),'Batches'!$J$5:$J$204,0),"")))</f>
      </c>
      <c r="C14" s="34">
        <f>IF(10&gt;COUNT('Batches'!$J$5:$J$204),"",INDEX('Batches'!$B$5:$B$204,IFERROR(MATCH(SMALL('Batches'!$J$5:$J$204,10),'Batches'!$J$5:$J$204,0),"")))</f>
      </c>
      <c r="D14" s="35">
        <f>IF(10&gt;COUNT('Batches'!$J$5:$J$204),"",INDEX('Batches'!$C$5:$C$204,IFERROR(MATCH(SMALL('Batches'!$J$5:$J$204,10),'Batches'!$J$5:$J$204,0),"")))</f>
      </c>
      <c r="E14" s="36">
        <f>IF(10&gt;COUNT('Batches'!$J$5:$J$204),"",INDEX('Batches'!$E$5:$E$204,IFERROR(MATCH(SMALL('Batches'!$J$5:$J$204,10),'Batches'!$J$5:$J$204,0),"")))</f>
      </c>
      <c r="F14" s="27">
        <f>IF(10&gt;COUNT('Batches'!$J$5:$J$204),"",INDEX('Batches'!$H$5:$H$204,IFERROR(MATCH(SMALL('Batches'!$J$5:$J$204,10),'Batches'!$J$5:$J$204,0),"")))</f>
      </c>
      <c r="G14" s="28">
        <f>IF(10&gt;COUNT('Batches'!$J$5:$J$204),"",INDEX('Batches'!$I$5:$I$204,IFERROR(MATCH(SMALL('Batches'!$J$5:$J$204,10),'Batches'!$J$5:$J$204,0),"")))</f>
      </c>
    </row>
    <row r="15" spans="2:7" x14ac:dyDescent="0.25">
      <c r="B15" s="31">
        <f>IF(11&gt;COUNT('Batches'!$J$5:$J$204),"",INDEX('Batches'!$A$5:$A$204,IFERROR(MATCH(SMALL('Batches'!$J$5:$J$204,11),'Batches'!$J$5:$J$204,0),"")))</f>
      </c>
      <c r="C15" s="31">
        <f>IF(11&gt;COUNT('Batches'!$J$5:$J$204),"",INDEX('Batches'!$B$5:$B$204,IFERROR(MATCH(SMALL('Batches'!$J$5:$J$204,11),'Batches'!$J$5:$J$204,0),"")))</f>
      </c>
      <c r="D15" s="32">
        <f>IF(11&gt;COUNT('Batches'!$J$5:$J$204),"",INDEX('Batches'!$C$5:$C$204,IFERROR(MATCH(SMALL('Batches'!$J$5:$J$204,11),'Batches'!$J$5:$J$204,0),"")))</f>
      </c>
      <c r="E15" s="33">
        <f>IF(11&gt;COUNT('Batches'!$J$5:$J$204),"",INDEX('Batches'!$E$5:$E$204,IFERROR(MATCH(SMALL('Batches'!$J$5:$J$204,11),'Batches'!$J$5:$J$204,0),"")))</f>
      </c>
      <c r="F15" s="24">
        <f>IF(11&gt;COUNT('Batches'!$J$5:$J$204),"",INDEX('Batches'!$H$5:$H$204,IFERROR(MATCH(SMALL('Batches'!$J$5:$J$204,11),'Batches'!$J$5:$J$204,0),"")))</f>
      </c>
      <c r="G15" s="25">
        <f>IF(11&gt;COUNT('Batches'!$J$5:$J$204),"",INDEX('Batches'!$I$5:$I$204,IFERROR(MATCH(SMALL('Batches'!$J$5:$J$204,11),'Batches'!$J$5:$J$204,0),"")))</f>
      </c>
    </row>
    <row r="16" spans="2:7" x14ac:dyDescent="0.25">
      <c r="B16" s="34">
        <f>IF(12&gt;COUNT('Batches'!$J$5:$J$204),"",INDEX('Batches'!$A$5:$A$204,IFERROR(MATCH(SMALL('Batches'!$J$5:$J$204,12),'Batches'!$J$5:$J$204,0),"")))</f>
      </c>
      <c r="C16" s="34">
        <f>IF(12&gt;COUNT('Batches'!$J$5:$J$204),"",INDEX('Batches'!$B$5:$B$204,IFERROR(MATCH(SMALL('Batches'!$J$5:$J$204,12),'Batches'!$J$5:$J$204,0),"")))</f>
      </c>
      <c r="D16" s="35">
        <f>IF(12&gt;COUNT('Batches'!$J$5:$J$204),"",INDEX('Batches'!$C$5:$C$204,IFERROR(MATCH(SMALL('Batches'!$J$5:$J$204,12),'Batches'!$J$5:$J$204,0),"")))</f>
      </c>
      <c r="E16" s="36">
        <f>IF(12&gt;COUNT('Batches'!$J$5:$J$204),"",INDEX('Batches'!$E$5:$E$204,IFERROR(MATCH(SMALL('Batches'!$J$5:$J$204,12),'Batches'!$J$5:$J$204,0),"")))</f>
      </c>
      <c r="F16" s="27">
        <f>IF(12&gt;COUNT('Batches'!$J$5:$J$204),"",INDEX('Batches'!$H$5:$H$204,IFERROR(MATCH(SMALL('Batches'!$J$5:$J$204,12),'Batches'!$J$5:$J$204,0),"")))</f>
      </c>
      <c r="G16" s="28">
        <f>IF(12&gt;COUNT('Batches'!$J$5:$J$204),"",INDEX('Batches'!$I$5:$I$204,IFERROR(MATCH(SMALL('Batches'!$J$5:$J$204,12),'Batches'!$J$5:$J$204,0),"")))</f>
      </c>
    </row>
    <row r="17" spans="2:7" x14ac:dyDescent="0.25">
      <c r="B17" s="31">
        <f>IF(13&gt;COUNT('Batches'!$J$5:$J$204),"",INDEX('Batches'!$A$5:$A$204,IFERROR(MATCH(SMALL('Batches'!$J$5:$J$204,13),'Batches'!$J$5:$J$204,0),"")))</f>
      </c>
      <c r="C17" s="31">
        <f>IF(13&gt;COUNT('Batches'!$J$5:$J$204),"",INDEX('Batches'!$B$5:$B$204,IFERROR(MATCH(SMALL('Batches'!$J$5:$J$204,13),'Batches'!$J$5:$J$204,0),"")))</f>
      </c>
      <c r="D17" s="32">
        <f>IF(13&gt;COUNT('Batches'!$J$5:$J$204),"",INDEX('Batches'!$C$5:$C$204,IFERROR(MATCH(SMALL('Batches'!$J$5:$J$204,13),'Batches'!$J$5:$J$204,0),"")))</f>
      </c>
      <c r="E17" s="33">
        <f>IF(13&gt;COUNT('Batches'!$J$5:$J$204),"",INDEX('Batches'!$E$5:$E$204,IFERROR(MATCH(SMALL('Batches'!$J$5:$J$204,13),'Batches'!$J$5:$J$204,0),"")))</f>
      </c>
      <c r="F17" s="24">
        <f>IF(13&gt;COUNT('Batches'!$J$5:$J$204),"",INDEX('Batches'!$H$5:$H$204,IFERROR(MATCH(SMALL('Batches'!$J$5:$J$204,13),'Batches'!$J$5:$J$204,0),"")))</f>
      </c>
      <c r="G17" s="25">
        <f>IF(13&gt;COUNT('Batches'!$J$5:$J$204),"",INDEX('Batches'!$I$5:$I$204,IFERROR(MATCH(SMALL('Batches'!$J$5:$J$204,13),'Batches'!$J$5:$J$204,0),"")))</f>
      </c>
    </row>
    <row r="18" spans="2:7" x14ac:dyDescent="0.25">
      <c r="B18" s="34">
        <f>IF(14&gt;COUNT('Batches'!$J$5:$J$204),"",INDEX('Batches'!$A$5:$A$204,IFERROR(MATCH(SMALL('Batches'!$J$5:$J$204,14),'Batches'!$J$5:$J$204,0),"")))</f>
      </c>
      <c r="C18" s="34">
        <f>IF(14&gt;COUNT('Batches'!$J$5:$J$204),"",INDEX('Batches'!$B$5:$B$204,IFERROR(MATCH(SMALL('Batches'!$J$5:$J$204,14),'Batches'!$J$5:$J$204,0),"")))</f>
      </c>
      <c r="D18" s="35">
        <f>IF(14&gt;COUNT('Batches'!$J$5:$J$204),"",INDEX('Batches'!$C$5:$C$204,IFERROR(MATCH(SMALL('Batches'!$J$5:$J$204,14),'Batches'!$J$5:$J$204,0),"")))</f>
      </c>
      <c r="E18" s="36">
        <f>IF(14&gt;COUNT('Batches'!$J$5:$J$204),"",INDEX('Batches'!$E$5:$E$204,IFERROR(MATCH(SMALL('Batches'!$J$5:$J$204,14),'Batches'!$J$5:$J$204,0),"")))</f>
      </c>
      <c r="F18" s="27">
        <f>IF(14&gt;COUNT('Batches'!$J$5:$J$204),"",INDEX('Batches'!$H$5:$H$204,IFERROR(MATCH(SMALL('Batches'!$J$5:$J$204,14),'Batches'!$J$5:$J$204,0),"")))</f>
      </c>
      <c r="G18" s="28">
        <f>IF(14&gt;COUNT('Batches'!$J$5:$J$204),"",INDEX('Batches'!$I$5:$I$204,IFERROR(MATCH(SMALL('Batches'!$J$5:$J$204,14),'Batches'!$J$5:$J$204,0),"")))</f>
      </c>
    </row>
    <row r="19" spans="2:7" x14ac:dyDescent="0.25">
      <c r="B19" s="31">
        <f>IF(15&gt;COUNT('Batches'!$J$5:$J$204),"",INDEX('Batches'!$A$5:$A$204,IFERROR(MATCH(SMALL('Batches'!$J$5:$J$204,15),'Batches'!$J$5:$J$204,0),"")))</f>
      </c>
      <c r="C19" s="31">
        <f>IF(15&gt;COUNT('Batches'!$J$5:$J$204),"",INDEX('Batches'!$B$5:$B$204,IFERROR(MATCH(SMALL('Batches'!$J$5:$J$204,15),'Batches'!$J$5:$J$204,0),"")))</f>
      </c>
      <c r="D19" s="32">
        <f>IF(15&gt;COUNT('Batches'!$J$5:$J$204),"",INDEX('Batches'!$C$5:$C$204,IFERROR(MATCH(SMALL('Batches'!$J$5:$J$204,15),'Batches'!$J$5:$J$204,0),"")))</f>
      </c>
      <c r="E19" s="33">
        <f>IF(15&gt;COUNT('Batches'!$J$5:$J$204),"",INDEX('Batches'!$E$5:$E$204,IFERROR(MATCH(SMALL('Batches'!$J$5:$J$204,15),'Batches'!$J$5:$J$204,0),"")))</f>
      </c>
      <c r="F19" s="24">
        <f>IF(15&gt;COUNT('Batches'!$J$5:$J$204),"",INDEX('Batches'!$H$5:$H$204,IFERROR(MATCH(SMALL('Batches'!$J$5:$J$204,15),'Batches'!$J$5:$J$204,0),"")))</f>
      </c>
      <c r="G19" s="25">
        <f>IF(15&gt;COUNT('Batches'!$J$5:$J$204),"",INDEX('Batches'!$I$5:$I$204,IFERROR(MATCH(SMALL('Batches'!$J$5:$J$204,15),'Batches'!$J$5:$J$204,0),"")))</f>
      </c>
    </row>
    <row r="20" spans="2:7" x14ac:dyDescent="0.25">
      <c r="B20" s="34">
        <f>IF(16&gt;COUNT('Batches'!$J$5:$J$204),"",INDEX('Batches'!$A$5:$A$204,IFERROR(MATCH(SMALL('Batches'!$J$5:$J$204,16),'Batches'!$J$5:$J$204,0),"")))</f>
      </c>
      <c r="C20" s="34">
        <f>IF(16&gt;COUNT('Batches'!$J$5:$J$204),"",INDEX('Batches'!$B$5:$B$204,IFERROR(MATCH(SMALL('Batches'!$J$5:$J$204,16),'Batches'!$J$5:$J$204,0),"")))</f>
      </c>
      <c r="D20" s="35">
        <f>IF(16&gt;COUNT('Batches'!$J$5:$J$204),"",INDEX('Batches'!$C$5:$C$204,IFERROR(MATCH(SMALL('Batches'!$J$5:$J$204,16),'Batches'!$J$5:$J$204,0),"")))</f>
      </c>
      <c r="E20" s="36">
        <f>IF(16&gt;COUNT('Batches'!$J$5:$J$204),"",INDEX('Batches'!$E$5:$E$204,IFERROR(MATCH(SMALL('Batches'!$J$5:$J$204,16),'Batches'!$J$5:$J$204,0),"")))</f>
      </c>
      <c r="F20" s="27">
        <f>IF(16&gt;COUNT('Batches'!$J$5:$J$204),"",INDEX('Batches'!$H$5:$H$204,IFERROR(MATCH(SMALL('Batches'!$J$5:$J$204,16),'Batches'!$J$5:$J$204,0),"")))</f>
      </c>
      <c r="G20" s="28">
        <f>IF(16&gt;COUNT('Batches'!$J$5:$J$204),"",INDEX('Batches'!$I$5:$I$204,IFERROR(MATCH(SMALL('Batches'!$J$5:$J$204,16),'Batches'!$J$5:$J$204,0),"")))</f>
      </c>
    </row>
    <row r="21" spans="2:7" x14ac:dyDescent="0.25">
      <c r="B21" s="31">
        <f>IF(17&gt;COUNT('Batches'!$J$5:$J$204),"",INDEX('Batches'!$A$5:$A$204,IFERROR(MATCH(SMALL('Batches'!$J$5:$J$204,17),'Batches'!$J$5:$J$204,0),"")))</f>
      </c>
      <c r="C21" s="31">
        <f>IF(17&gt;COUNT('Batches'!$J$5:$J$204),"",INDEX('Batches'!$B$5:$B$204,IFERROR(MATCH(SMALL('Batches'!$J$5:$J$204,17),'Batches'!$J$5:$J$204,0),"")))</f>
      </c>
      <c r="D21" s="32">
        <f>IF(17&gt;COUNT('Batches'!$J$5:$J$204),"",INDEX('Batches'!$C$5:$C$204,IFERROR(MATCH(SMALL('Batches'!$J$5:$J$204,17),'Batches'!$J$5:$J$204,0),"")))</f>
      </c>
      <c r="E21" s="33">
        <f>IF(17&gt;COUNT('Batches'!$J$5:$J$204),"",INDEX('Batches'!$E$5:$E$204,IFERROR(MATCH(SMALL('Batches'!$J$5:$J$204,17),'Batches'!$J$5:$J$204,0),"")))</f>
      </c>
      <c r="F21" s="24">
        <f>IF(17&gt;COUNT('Batches'!$J$5:$J$204),"",INDEX('Batches'!$H$5:$H$204,IFERROR(MATCH(SMALL('Batches'!$J$5:$J$204,17),'Batches'!$J$5:$J$204,0),"")))</f>
      </c>
      <c r="G21" s="25">
        <f>IF(17&gt;COUNT('Batches'!$J$5:$J$204),"",INDEX('Batches'!$I$5:$I$204,IFERROR(MATCH(SMALL('Batches'!$J$5:$J$204,17),'Batches'!$J$5:$J$204,0),"")))</f>
      </c>
    </row>
    <row r="22" spans="2:7" x14ac:dyDescent="0.25">
      <c r="B22" s="34">
        <f>IF(18&gt;COUNT('Batches'!$J$5:$J$204),"",INDEX('Batches'!$A$5:$A$204,IFERROR(MATCH(SMALL('Batches'!$J$5:$J$204,18),'Batches'!$J$5:$J$204,0),"")))</f>
      </c>
      <c r="C22" s="34">
        <f>IF(18&gt;COUNT('Batches'!$J$5:$J$204),"",INDEX('Batches'!$B$5:$B$204,IFERROR(MATCH(SMALL('Batches'!$J$5:$J$204,18),'Batches'!$J$5:$J$204,0),"")))</f>
      </c>
      <c r="D22" s="35">
        <f>IF(18&gt;COUNT('Batches'!$J$5:$J$204),"",INDEX('Batches'!$C$5:$C$204,IFERROR(MATCH(SMALL('Batches'!$J$5:$J$204,18),'Batches'!$J$5:$J$204,0),"")))</f>
      </c>
      <c r="E22" s="36">
        <f>IF(18&gt;COUNT('Batches'!$J$5:$J$204),"",INDEX('Batches'!$E$5:$E$204,IFERROR(MATCH(SMALL('Batches'!$J$5:$J$204,18),'Batches'!$J$5:$J$204,0),"")))</f>
      </c>
      <c r="F22" s="27">
        <f>IF(18&gt;COUNT('Batches'!$J$5:$J$204),"",INDEX('Batches'!$H$5:$H$204,IFERROR(MATCH(SMALL('Batches'!$J$5:$J$204,18),'Batches'!$J$5:$J$204,0),"")))</f>
      </c>
      <c r="G22" s="28">
        <f>IF(18&gt;COUNT('Batches'!$J$5:$J$204),"",INDEX('Batches'!$I$5:$I$204,IFERROR(MATCH(SMALL('Batches'!$J$5:$J$204,18),'Batches'!$J$5:$J$204,0),"")))</f>
      </c>
    </row>
    <row r="23" spans="2:7" x14ac:dyDescent="0.25">
      <c r="B23" s="31">
        <f>IF(19&gt;COUNT('Batches'!$J$5:$J$204),"",INDEX('Batches'!$A$5:$A$204,IFERROR(MATCH(SMALL('Batches'!$J$5:$J$204,19),'Batches'!$J$5:$J$204,0),"")))</f>
      </c>
      <c r="C23" s="31">
        <f>IF(19&gt;COUNT('Batches'!$J$5:$J$204),"",INDEX('Batches'!$B$5:$B$204,IFERROR(MATCH(SMALL('Batches'!$J$5:$J$204,19),'Batches'!$J$5:$J$204,0),"")))</f>
      </c>
      <c r="D23" s="32">
        <f>IF(19&gt;COUNT('Batches'!$J$5:$J$204),"",INDEX('Batches'!$C$5:$C$204,IFERROR(MATCH(SMALL('Batches'!$J$5:$J$204,19),'Batches'!$J$5:$J$204,0),"")))</f>
      </c>
      <c r="E23" s="33">
        <f>IF(19&gt;COUNT('Batches'!$J$5:$J$204),"",INDEX('Batches'!$E$5:$E$204,IFERROR(MATCH(SMALL('Batches'!$J$5:$J$204,19),'Batches'!$J$5:$J$204,0),"")))</f>
      </c>
      <c r="F23" s="24">
        <f>IF(19&gt;COUNT('Batches'!$J$5:$J$204),"",INDEX('Batches'!$H$5:$H$204,IFERROR(MATCH(SMALL('Batches'!$J$5:$J$204,19),'Batches'!$J$5:$J$204,0),"")))</f>
      </c>
      <c r="G23" s="25">
        <f>IF(19&gt;COUNT('Batches'!$J$5:$J$204),"",INDEX('Batches'!$I$5:$I$204,IFERROR(MATCH(SMALL('Batches'!$J$5:$J$204,19),'Batches'!$J$5:$J$204,0),"")))</f>
      </c>
    </row>
    <row r="24" spans="2:7" x14ac:dyDescent="0.25">
      <c r="B24" s="34">
        <f>IF(20&gt;COUNT('Batches'!$J$5:$J$204),"",INDEX('Batches'!$A$5:$A$204,IFERROR(MATCH(SMALL('Batches'!$J$5:$J$204,20),'Batches'!$J$5:$J$204,0),"")))</f>
      </c>
      <c r="C24" s="34">
        <f>IF(20&gt;COUNT('Batches'!$J$5:$J$204),"",INDEX('Batches'!$B$5:$B$204,IFERROR(MATCH(SMALL('Batches'!$J$5:$J$204,20),'Batches'!$J$5:$J$204,0),"")))</f>
      </c>
      <c r="D24" s="35">
        <f>IF(20&gt;COUNT('Batches'!$J$5:$J$204),"",INDEX('Batches'!$C$5:$C$204,IFERROR(MATCH(SMALL('Batches'!$J$5:$J$204,20),'Batches'!$J$5:$J$204,0),"")))</f>
      </c>
      <c r="E24" s="36">
        <f>IF(20&gt;COUNT('Batches'!$J$5:$J$204),"",INDEX('Batches'!$E$5:$E$204,IFERROR(MATCH(SMALL('Batches'!$J$5:$J$204,20),'Batches'!$J$5:$J$204,0),"")))</f>
      </c>
      <c r="F24" s="27">
        <f>IF(20&gt;COUNT('Batches'!$J$5:$J$204),"",INDEX('Batches'!$H$5:$H$204,IFERROR(MATCH(SMALL('Batches'!$J$5:$J$204,20),'Batches'!$J$5:$J$204,0),"")))</f>
      </c>
      <c r="G24" s="28">
        <f>IF(20&gt;COUNT('Batches'!$J$5:$J$204),"",INDEX('Batches'!$I$5:$I$204,IFERROR(MATCH(SMALL('Batches'!$J$5:$J$204,20),'Batches'!$J$5:$J$204,0),"")))</f>
      </c>
    </row>
  </sheetData>
  <sheetProtection sheet="1" formatColumns="0" formatRows="0" sort="0" autoFilter="0"/>
  <conditionalFormatting sqref="F5:F24">
    <cfRule type="expression" dxfId="5" priority="1">
      <formula>AND(F5&lt;&gt;"",F5&lt;0)</formula>
    </cfRule>
    <cfRule type="expression" dxfId="6" priority="2">
      <formula>AND(F5&lt;&gt;"",F5&lt;='Batches'!$C$2)</formula>
    </cfRule>
  </conditionalFormatting>
  <conditionalFormatting sqref="G5:G24">
    <cfRule type="containsText" dxfId="7" priority="1">
      <formula>NOT(ISERROR(SEARCH("EXPIRED",G5)))</formula>
    </cfRule>
    <cfRule type="containsText" dxfId="8" priority="2">
      <formula>NOT(ISERROR(SEARCH("SOON",G5)))</formula>
    </cfRule>
    <cfRule type="containsText" dxfId="9" priority="3">
      <formula>NOT(ISERROR(SEARCH("OK",G5)))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C1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0" customWidth="1"/>
    <col min="3" max="3" width="20" customWidth="1"/>
  </cols>
  <sheetData>
    <row r="1" spans="2:2" x14ac:dyDescent="0.25">
      <c r="B1" s="29" t="s">
        <v>54</v>
      </c>
    </row>
    <row r="2" spans="2:2" x14ac:dyDescent="0.25">
      <c r="B2" s="30" t="s">
        <v>55</v>
      </c>
    </row>
    <row r="4" spans="2:3" x14ac:dyDescent="0.25">
      <c r="B4" s="16" t="s">
        <v>56</v>
      </c>
      <c r="C4" s="37">
        <f>COUNTA('Batches'!$A$5:$A$204)</f>
      </c>
    </row>
    <row r="5" spans="2:3" x14ac:dyDescent="0.25">
      <c r="B5" s="16" t="s">
        <v>57</v>
      </c>
      <c r="C5" s="38">
        <f>SUM('Batches'!$G$5:$G$204)</f>
      </c>
    </row>
    <row r="6" spans="2:3" x14ac:dyDescent="0.25">
      <c r="B6" s="16" t="s">
        <v>58</v>
      </c>
      <c r="C6" s="39">
        <f>COUNTIF('Batches'!$H$5:$H$204,"&lt;0")</f>
      </c>
    </row>
    <row r="7" spans="2:3" x14ac:dyDescent="0.25">
      <c r="B7" s="16" t="s">
        <v>59</v>
      </c>
      <c r="C7" s="40">
        <f>SUMIF('Batches'!$H$5:$H$204,"&lt;0",'Batches'!$G$5:$G$204)</f>
      </c>
    </row>
    <row r="8" spans="2:3" x14ac:dyDescent="0.25">
      <c r="B8" s="16" t="s">
        <v>60</v>
      </c>
      <c r="C8" s="41">
        <f>COUNTIFS('Batches'!$H$5:$H$204,"&gt;=0",'Batches'!$H$5:$H$204,"&lt;="&amp;'Batches'!$C$2)</f>
      </c>
    </row>
    <row r="9" spans="2:3" x14ac:dyDescent="0.25">
      <c r="B9" s="16" t="s">
        <v>61</v>
      </c>
      <c r="C9" s="42">
        <f>SUMIFS('Batches'!$G$5:$G$204,'Batches'!$H$5:$H$204,"&gt;=0",'Batches'!$H$5:$H$204,"&lt;="&amp;'Batches'!$C$2)</f>
      </c>
    </row>
    <row r="11" spans="2:2" x14ac:dyDescent="0.25">
      <c r="B11" s="43" t="s">
        <v>62</v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Batches</vt:lpstr>
      <vt:lpstr>Clear First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2026-07-30T11:11:01Z</dcterms:modified>
</cp:coreProperties>
</file>