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Categories" state="visible" r:id="rId5"/>
    <sheet sheetId="3" name="Assets" state="visible" r:id="rId6"/>
    <sheet sheetId="4" name="Dashboard" state="visible" r:id="rId7"/>
  </sheets>
  <calcPr calcId="171027" fullCalcOnLoad="1"/>
</workbook>
</file>

<file path=xl/sharedStrings.xml><?xml version="1.0" encoding="utf-8"?>
<sst xmlns="http://schemas.openxmlformats.org/spreadsheetml/2006/main" count="42" uniqueCount="42">
  <si>
    <t>LeadAfrik</t>
  </si>
  <si>
    <t>Fixed Asset Register &amp; Depreciation Schedule</t>
  </si>
  <si>
    <t>List your assets once — annual depreciation, accumulated depreciation and net book value work themselves out.</t>
  </si>
  <si>
    <t>How to use it</t>
  </si>
  <si>
    <t>1.  On the Categories tab, keep the depreciation rate (or useful life) for each class of asset. Edit them to your policy — the KRA wear-and-tear note is there for guidance.</t>
  </si>
  <si>
    <t>2.  On the Assets tab add each asset: name, category (dropdown), purchase date and cost. Depreciation, accumulated depreciation and net book value fill in automatically.</t>
  </si>
  <si>
    <t>3.  Set the “As at” date on the Dashboard for the year-end you’re reporting; read total cost, total depreciation and total net book value.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</si>
  <si>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</si>
  <si>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</si>
  <si>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</si>
  <si>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</si>
  <si>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</si>
  <si>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</si>
  <si>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Building full accounts? The 3-Statement Financial Model at leadafrik.com/templates carries these figures.</t>
  </si>
  <si>
    <t>© LeadAfrik · leadafrik.com/templates · Free to use and share.</t>
  </si>
  <si>
    <t>Asset category</t>
  </si>
  <si>
    <t>Useful life (years)</t>
  </si>
  <si>
    <t>Straight-line rate</t>
  </si>
  <si>
    <t>Note</t>
  </si>
  <si>
    <t>Computers &amp; IT</t>
  </si>
  <si>
    <t>Confirm KRA wear-and-tear rates for tax; these useful lives are an accounting default.</t>
  </si>
  <si>
    <t>Office furniture &amp; fittings</t>
  </si>
  <si>
    <t>Machinery &amp; equipment</t>
  </si>
  <si>
    <t>Motor vehicles</t>
  </si>
  <si>
    <t>Buildings</t>
  </si>
  <si>
    <t>Software (intangible)</t>
  </si>
  <si>
    <t>Tools &amp; implements</t>
  </si>
  <si>
    <t>Asset</t>
  </si>
  <si>
    <t>Category</t>
  </si>
  <si>
    <t>Purchase Date</t>
  </si>
  <si>
    <t>Cost (KES)</t>
  </si>
  <si>
    <t>Life (yrs)</t>
  </si>
  <si>
    <t>Annual Dep.</t>
  </si>
  <si>
    <t>Age (yrs)</t>
  </si>
  <si>
    <t>Accum. Dep.</t>
  </si>
  <si>
    <t>Net Book Value</t>
  </si>
  <si>
    <t>Fixed Asset Dashboard</t>
  </si>
  <si>
    <t>As at date</t>
  </si>
  <si>
    <t>Number of assets</t>
  </si>
  <si>
    <t>Total cost</t>
  </si>
  <si>
    <t>Total accumulated depreciation</t>
  </si>
  <si>
    <t>Total net 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</si>
</sst>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dd-mmm-yyyy"/>
    <numFmt numFmtId="166" formatCode="#,##0;[Red]-#,##0"/>
    <numFmt numFmtId="167" formatCode="0.0"/>
  </numFmts>
  <fonts count="15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color rgb="FFFFFFFF"/>
      <sz val="11"/>
      <name val="Calibri"/>
    </font>
    <font>
      <b/>
      <sz val="16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164" fontId="6" fillId="4" borderId="1" xfId="0" applyNumberFormat="1" applyFont="1" applyFill="1" applyBorder="1"/>
    <xf numFmtId="165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" fontId="6" fillId="0" borderId="1" xfId="0" applyNumberFormat="1" applyFont="1" applyBorder="1"/>
    <xf numFmtId="166" fontId="6" fillId="0" borderId="1" xfId="0" applyNumberFormat="1" applyFont="1" applyBorder="1"/>
    <xf numFmtId="167" fontId="6" fillId="0" borderId="1" xfId="0" applyNumberFormat="1" applyFont="1" applyBorder="1"/>
    <xf numFmtId="1" fontId="6" fillId="4" borderId="1" xfId="0" applyNumberFormat="1" applyFont="1" applyFill="1" applyBorder="1"/>
    <xf numFmtId="166" fontId="6" fillId="4" borderId="1" xfId="0" applyNumberFormat="1" applyFont="1" applyFill="1" applyBorder="1"/>
    <xf numFmtId="167" fontId="6" fillId="4" borderId="1" xfId="0" applyNumberFormat="1" applyFont="1" applyFill="1" applyBorder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D2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8" customWidth="1"/>
    <col min="3" max="3" width="16" customWidth="1"/>
    <col min="4" max="4" width="40" customWidth="1"/>
  </cols>
  <sheetData>
    <row r="1" ht="26" customHeight="1" spans="1:4" x14ac:dyDescent="0.25">
      <c r="A1" s="13" t="s">
        <v>15</v>
      </c>
      <c r="B1" s="13" t="s">
        <v>16</v>
      </c>
      <c r="C1" s="13" t="s">
        <v>17</v>
      </c>
      <c r="D1" s="13" t="s">
        <v>18</v>
      </c>
    </row>
    <row r="2" spans="1:4" x14ac:dyDescent="0.25">
      <c r="A2" s="14" t="s">
        <v>19</v>
      </c>
      <c r="B2" s="15">
        <v>3</v>
      </c>
      <c r="C2" s="16">
        <f>IF(N(B2)=0,"",1/B2)</f>
      </c>
      <c r="D2" s="14" t="s">
        <v>20</v>
      </c>
    </row>
    <row r="3" spans="1:4" x14ac:dyDescent="0.25">
      <c r="A3" s="14" t="s">
        <v>21</v>
      </c>
      <c r="B3" s="15">
        <v>8</v>
      </c>
      <c r="C3" s="17">
        <f>IF(N(B3)=0,"",1/B3)</f>
      </c>
      <c r="D3" s="14"/>
    </row>
    <row r="4" spans="1:4" x14ac:dyDescent="0.25">
      <c r="A4" s="14" t="s">
        <v>22</v>
      </c>
      <c r="B4" s="15">
        <v>8</v>
      </c>
      <c r="C4" s="16">
        <f>IF(N(B4)=0,"",1/B4)</f>
      </c>
      <c r="D4" s="14"/>
    </row>
    <row r="5" spans="1:4" x14ac:dyDescent="0.25">
      <c r="A5" s="14" t="s">
        <v>23</v>
      </c>
      <c r="B5" s="15">
        <v>4</v>
      </c>
      <c r="C5" s="17">
        <f>IF(N(B5)=0,"",1/B5)</f>
      </c>
      <c r="D5" s="14"/>
    </row>
    <row r="6" spans="1:4" x14ac:dyDescent="0.25">
      <c r="A6" s="14" t="s">
        <v>24</v>
      </c>
      <c r="B6" s="15">
        <v>40</v>
      </c>
      <c r="C6" s="16">
        <f>IF(N(B6)=0,"",1/B6)</f>
      </c>
      <c r="D6" s="14"/>
    </row>
    <row r="7" spans="1:4" x14ac:dyDescent="0.25">
      <c r="A7" s="14" t="s">
        <v>25</v>
      </c>
      <c r="B7" s="15">
        <v>3</v>
      </c>
      <c r="C7" s="17">
        <f>IF(N(B7)=0,"",1/B7)</f>
      </c>
      <c r="D7" s="14"/>
    </row>
    <row r="8" spans="1:4" x14ac:dyDescent="0.25">
      <c r="A8" s="14" t="s">
        <v>26</v>
      </c>
      <c r="B8" s="15">
        <v>5</v>
      </c>
      <c r="C8" s="16">
        <f>IF(N(B8)=0,"",1/B8)</f>
      </c>
      <c r="D8" s="14"/>
    </row>
    <row r="9" spans="1:4" x14ac:dyDescent="0.25">
      <c r="A9" s="14"/>
      <c r="B9" s="15"/>
      <c r="C9" s="17">
        <f>IF(N(B9)=0,"",1/B9)</f>
      </c>
      <c r="D9" s="14"/>
    </row>
    <row r="10" spans="1:4" x14ac:dyDescent="0.25">
      <c r="A10" s="14"/>
      <c r="B10" s="15"/>
      <c r="C10" s="16">
        <f>IF(N(B10)=0,"",1/B10)</f>
      </c>
      <c r="D10" s="14"/>
    </row>
    <row r="11" spans="1:4" x14ac:dyDescent="0.25">
      <c r="A11" s="14"/>
      <c r="B11" s="15"/>
      <c r="C11" s="17">
        <f>IF(N(B11)=0,"",1/B11)</f>
      </c>
      <c r="D11" s="14"/>
    </row>
    <row r="12" spans="1:4" x14ac:dyDescent="0.25">
      <c r="A12" s="14"/>
      <c r="B12" s="15"/>
      <c r="C12" s="16">
        <f>IF(N(B12)=0,"",1/B12)</f>
      </c>
      <c r="D12" s="14"/>
    </row>
    <row r="13" spans="1:4" x14ac:dyDescent="0.25">
      <c r="A13" s="14"/>
      <c r="B13" s="15"/>
      <c r="C13" s="17">
        <f>IF(N(B13)=0,"",1/B13)</f>
      </c>
      <c r="D13" s="14"/>
    </row>
    <row r="14" spans="1:4" x14ac:dyDescent="0.25">
      <c r="A14" s="14"/>
      <c r="B14" s="15"/>
      <c r="C14" s="16">
        <f>IF(N(B14)=0,"",1/B14)</f>
      </c>
      <c r="D14" s="14"/>
    </row>
    <row r="15" spans="1:4" x14ac:dyDescent="0.25">
      <c r="A15" s="14"/>
      <c r="B15" s="15"/>
      <c r="C15" s="17">
        <f>IF(N(B15)=0,"",1/B15)</f>
      </c>
      <c r="D15" s="14"/>
    </row>
    <row r="16" spans="1:4" x14ac:dyDescent="0.25">
      <c r="A16" s="14"/>
      <c r="B16" s="15"/>
      <c r="C16" s="16">
        <f>IF(N(B16)=0,"",1/B16)</f>
      </c>
      <c r="D16" s="14"/>
    </row>
    <row r="17" spans="1:4" x14ac:dyDescent="0.25">
      <c r="A17" s="14"/>
      <c r="B17" s="15"/>
      <c r="C17" s="17">
        <f>IF(N(B17)=0,"",1/B17)</f>
      </c>
      <c r="D17" s="14"/>
    </row>
    <row r="18" spans="1:4" x14ac:dyDescent="0.25">
      <c r="A18" s="14"/>
      <c r="B18" s="15"/>
      <c r="C18" s="16">
        <f>IF(N(B18)=0,"",1/B18)</f>
      </c>
      <c r="D18" s="14"/>
    </row>
    <row r="19" spans="1:4" x14ac:dyDescent="0.25">
      <c r="A19" s="14"/>
      <c r="B19" s="15"/>
      <c r="C19" s="17">
        <f>IF(N(B19)=0,"",1/B19)</f>
      </c>
      <c r="D19" s="14"/>
    </row>
    <row r="20" spans="1:4" x14ac:dyDescent="0.25">
      <c r="A20" s="14"/>
      <c r="B20" s="15"/>
      <c r="C20" s="16">
        <f>IF(N(B20)=0,"",1/B20)</f>
      </c>
      <c r="D20" s="14"/>
    </row>
    <row r="21" spans="1:4" x14ac:dyDescent="0.25">
      <c r="A21" s="14"/>
      <c r="B21" s="15"/>
      <c r="C21" s="17">
        <f>IF(N(B21)=0,"",1/B21)</f>
      </c>
      <c r="D21" s="14"/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I10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24" customWidth="1"/>
    <col min="3" max="3" width="14" customWidth="1"/>
    <col min="4" max="4" width="15" customWidth="1"/>
    <col min="5" max="5" width="10" customWidth="1"/>
    <col min="6" max="6" width="14" customWidth="1"/>
    <col min="7" max="7" width="10" customWidth="1"/>
    <col min="8" max="8" width="15" customWidth="1"/>
    <col min="9" max="9" width="16" customWidth="1"/>
  </cols>
  <sheetData>
    <row r="1" ht="26" customHeight="1" spans="1:9" x14ac:dyDescent="0.25">
      <c r="A1" s="13" t="s">
        <v>27</v>
      </c>
      <c r="B1" s="13" t="s">
        <v>28</v>
      </c>
      <c r="C1" s="13" t="s">
        <v>29</v>
      </c>
      <c r="D1" s="13" t="s">
        <v>30</v>
      </c>
      <c r="E1" s="13" t="s">
        <v>31</v>
      </c>
      <c r="F1" s="13" t="s">
        <v>32</v>
      </c>
      <c r="G1" s="13" t="s">
        <v>33</v>
      </c>
      <c r="H1" s="13" t="s">
        <v>34</v>
      </c>
      <c r="I1" s="13" t="s">
        <v>35</v>
      </c>
    </row>
    <row r="2" spans="1:9" x14ac:dyDescent="0.25">
      <c r="A2" s="14"/>
      <c r="B2" s="14"/>
      <c r="C2" s="18"/>
      <c r="D2" s="19"/>
      <c r="E2" s="20">
        <f>IF(B2="","",IFERROR(INDEX(Categories!$B$2:$B$21,MATCH(B2,Categories!$A$2:$A$21,0)),""))</f>
      </c>
      <c r="F2" s="21">
        <f>IF(OR(D2="",N(E2)=0),"",D2/E2)</f>
      </c>
      <c r="G2" s="22">
        <f>IF(C2="","",MAX(0,(Dashboard!$B$2-C2)/365.25))</f>
      </c>
      <c r="H2" s="21">
        <f>IF(F2="","",MIN(D2,F2*G2))</f>
      </c>
      <c r="I2" s="21">
        <f>IF(D2="","",D2-N(H2))</f>
      </c>
    </row>
    <row r="3" spans="1:9" x14ac:dyDescent="0.25">
      <c r="A3" s="14"/>
      <c r="B3" s="14"/>
      <c r="C3" s="18"/>
      <c r="D3" s="19"/>
      <c r="E3" s="23">
        <f>IF(B3="","",IFERROR(INDEX(Categories!$B$2:$B$21,MATCH(B3,Categories!$A$2:$A$21,0)),""))</f>
      </c>
      <c r="F3" s="24">
        <f>IF(OR(D3="",N(E3)=0),"",D3/E3)</f>
      </c>
      <c r="G3" s="25">
        <f>IF(C3="","",MAX(0,(Dashboard!$B$2-C3)/365.25))</f>
      </c>
      <c r="H3" s="24">
        <f>IF(F3="","",MIN(D3,F3*G3))</f>
      </c>
      <c r="I3" s="24">
        <f>IF(D3="","",D3-N(H3))</f>
      </c>
    </row>
    <row r="4" spans="1:9" x14ac:dyDescent="0.25">
      <c r="A4" s="14"/>
      <c r="B4" s="14"/>
      <c r="C4" s="18"/>
      <c r="D4" s="19"/>
      <c r="E4" s="20">
        <f>IF(B4="","",IFERROR(INDEX(Categories!$B$2:$B$21,MATCH(B4,Categories!$A$2:$A$21,0)),""))</f>
      </c>
      <c r="F4" s="21">
        <f>IF(OR(D4="",N(E4)=0),"",D4/E4)</f>
      </c>
      <c r="G4" s="22">
        <f>IF(C4="","",MAX(0,(Dashboard!$B$2-C4)/365.25))</f>
      </c>
      <c r="H4" s="21">
        <f>IF(F4="","",MIN(D4,F4*G4))</f>
      </c>
      <c r="I4" s="21">
        <f>IF(D4="","",D4-N(H4))</f>
      </c>
    </row>
    <row r="5" spans="1:9" x14ac:dyDescent="0.25">
      <c r="A5" s="14"/>
      <c r="B5" s="14"/>
      <c r="C5" s="18"/>
      <c r="D5" s="19"/>
      <c r="E5" s="23">
        <f>IF(B5="","",IFERROR(INDEX(Categories!$B$2:$B$21,MATCH(B5,Categories!$A$2:$A$21,0)),""))</f>
      </c>
      <c r="F5" s="24">
        <f>IF(OR(D5="",N(E5)=0),"",D5/E5)</f>
      </c>
      <c r="G5" s="25">
        <f>IF(C5="","",MAX(0,(Dashboard!$B$2-C5)/365.25))</f>
      </c>
      <c r="H5" s="24">
        <f>IF(F5="","",MIN(D5,F5*G5))</f>
      </c>
      <c r="I5" s="24">
        <f>IF(D5="","",D5-N(H5))</f>
      </c>
    </row>
    <row r="6" spans="1:9" x14ac:dyDescent="0.25">
      <c r="A6" s="14"/>
      <c r="B6" s="14"/>
      <c r="C6" s="18"/>
      <c r="D6" s="19"/>
      <c r="E6" s="20">
        <f>IF(B6="","",IFERROR(INDEX(Categories!$B$2:$B$21,MATCH(B6,Categories!$A$2:$A$21,0)),""))</f>
      </c>
      <c r="F6" s="21">
        <f>IF(OR(D6="",N(E6)=0),"",D6/E6)</f>
      </c>
      <c r="G6" s="22">
        <f>IF(C6="","",MAX(0,(Dashboard!$B$2-C6)/365.25))</f>
      </c>
      <c r="H6" s="21">
        <f>IF(F6="","",MIN(D6,F6*G6))</f>
      </c>
      <c r="I6" s="21">
        <f>IF(D6="","",D6-N(H6))</f>
      </c>
    </row>
    <row r="7" spans="1:9" x14ac:dyDescent="0.25">
      <c r="A7" s="14"/>
      <c r="B7" s="14"/>
      <c r="C7" s="18"/>
      <c r="D7" s="19"/>
      <c r="E7" s="23">
        <f>IF(B7="","",IFERROR(INDEX(Categories!$B$2:$B$21,MATCH(B7,Categories!$A$2:$A$21,0)),""))</f>
      </c>
      <c r="F7" s="24">
        <f>IF(OR(D7="",N(E7)=0),"",D7/E7)</f>
      </c>
      <c r="G7" s="25">
        <f>IF(C7="","",MAX(0,(Dashboard!$B$2-C7)/365.25))</f>
      </c>
      <c r="H7" s="24">
        <f>IF(F7="","",MIN(D7,F7*G7))</f>
      </c>
      <c r="I7" s="24">
        <f>IF(D7="","",D7-N(H7))</f>
      </c>
    </row>
    <row r="8" spans="1:9" x14ac:dyDescent="0.25">
      <c r="A8" s="14"/>
      <c r="B8" s="14"/>
      <c r="C8" s="18"/>
      <c r="D8" s="19"/>
      <c r="E8" s="20">
        <f>IF(B8="","",IFERROR(INDEX(Categories!$B$2:$B$21,MATCH(B8,Categories!$A$2:$A$21,0)),""))</f>
      </c>
      <c r="F8" s="21">
        <f>IF(OR(D8="",N(E8)=0),"",D8/E8)</f>
      </c>
      <c r="G8" s="22">
        <f>IF(C8="","",MAX(0,(Dashboard!$B$2-C8)/365.25))</f>
      </c>
      <c r="H8" s="21">
        <f>IF(F8="","",MIN(D8,F8*G8))</f>
      </c>
      <c r="I8" s="21">
        <f>IF(D8="","",D8-N(H8))</f>
      </c>
    </row>
    <row r="9" spans="1:9" x14ac:dyDescent="0.25">
      <c r="A9" s="14"/>
      <c r="B9" s="14"/>
      <c r="C9" s="18"/>
      <c r="D9" s="19"/>
      <c r="E9" s="23">
        <f>IF(B9="","",IFERROR(INDEX(Categories!$B$2:$B$21,MATCH(B9,Categories!$A$2:$A$21,0)),""))</f>
      </c>
      <c r="F9" s="24">
        <f>IF(OR(D9="",N(E9)=0),"",D9/E9)</f>
      </c>
      <c r="G9" s="25">
        <f>IF(C9="","",MAX(0,(Dashboard!$B$2-C9)/365.25))</f>
      </c>
      <c r="H9" s="24">
        <f>IF(F9="","",MIN(D9,F9*G9))</f>
      </c>
      <c r="I9" s="24">
        <f>IF(D9="","",D9-N(H9))</f>
      </c>
    </row>
    <row r="10" spans="1:9" x14ac:dyDescent="0.25">
      <c r="A10" s="14"/>
      <c r="B10" s="14"/>
      <c r="C10" s="18"/>
      <c r="D10" s="19"/>
      <c r="E10" s="20">
        <f>IF(B10="","",IFERROR(INDEX(Categories!$B$2:$B$21,MATCH(B10,Categories!$A$2:$A$21,0)),""))</f>
      </c>
      <c r="F10" s="21">
        <f>IF(OR(D10="",N(E10)=0),"",D10/E10)</f>
      </c>
      <c r="G10" s="22">
        <f>IF(C10="","",MAX(0,(Dashboard!$B$2-C10)/365.25))</f>
      </c>
      <c r="H10" s="21">
        <f>IF(F10="","",MIN(D10,F10*G10))</f>
      </c>
      <c r="I10" s="21">
        <f>IF(D10="","",D10-N(H10))</f>
      </c>
    </row>
    <row r="11" spans="1:9" x14ac:dyDescent="0.25">
      <c r="A11" s="14"/>
      <c r="B11" s="14"/>
      <c r="C11" s="18"/>
      <c r="D11" s="19"/>
      <c r="E11" s="23">
        <f>IF(B11="","",IFERROR(INDEX(Categories!$B$2:$B$21,MATCH(B11,Categories!$A$2:$A$21,0)),""))</f>
      </c>
      <c r="F11" s="24">
        <f>IF(OR(D11="",N(E11)=0),"",D11/E11)</f>
      </c>
      <c r="G11" s="25">
        <f>IF(C11="","",MAX(0,(Dashboard!$B$2-C11)/365.25))</f>
      </c>
      <c r="H11" s="24">
        <f>IF(F11="","",MIN(D11,F11*G11))</f>
      </c>
      <c r="I11" s="24">
        <f>IF(D11="","",D11-N(H11))</f>
      </c>
    </row>
    <row r="12" spans="1:9" x14ac:dyDescent="0.25">
      <c r="A12" s="14"/>
      <c r="B12" s="14"/>
      <c r="C12" s="18"/>
      <c r="D12" s="19"/>
      <c r="E12" s="20">
        <f>IF(B12="","",IFERROR(INDEX(Categories!$B$2:$B$21,MATCH(B12,Categories!$A$2:$A$21,0)),""))</f>
      </c>
      <c r="F12" s="21">
        <f>IF(OR(D12="",N(E12)=0),"",D12/E12)</f>
      </c>
      <c r="G12" s="22">
        <f>IF(C12="","",MAX(0,(Dashboard!$B$2-C12)/365.25))</f>
      </c>
      <c r="H12" s="21">
        <f>IF(F12="","",MIN(D12,F12*G12))</f>
      </c>
      <c r="I12" s="21">
        <f>IF(D12="","",D12-N(H12))</f>
      </c>
    </row>
    <row r="13" spans="1:9" x14ac:dyDescent="0.25">
      <c r="A13" s="14"/>
      <c r="B13" s="14"/>
      <c r="C13" s="18"/>
      <c r="D13" s="19"/>
      <c r="E13" s="23">
        <f>IF(B13="","",IFERROR(INDEX(Categories!$B$2:$B$21,MATCH(B13,Categories!$A$2:$A$21,0)),""))</f>
      </c>
      <c r="F13" s="24">
        <f>IF(OR(D13="",N(E13)=0),"",D13/E13)</f>
      </c>
      <c r="G13" s="25">
        <f>IF(C13="","",MAX(0,(Dashboard!$B$2-C13)/365.25))</f>
      </c>
      <c r="H13" s="24">
        <f>IF(F13="","",MIN(D13,F13*G13))</f>
      </c>
      <c r="I13" s="24">
        <f>IF(D13="","",D13-N(H13))</f>
      </c>
    </row>
    <row r="14" spans="1:9" x14ac:dyDescent="0.25">
      <c r="A14" s="14"/>
      <c r="B14" s="14"/>
      <c r="C14" s="18"/>
      <c r="D14" s="19"/>
      <c r="E14" s="20">
        <f>IF(B14="","",IFERROR(INDEX(Categories!$B$2:$B$21,MATCH(B14,Categories!$A$2:$A$21,0)),""))</f>
      </c>
      <c r="F14" s="21">
        <f>IF(OR(D14="",N(E14)=0),"",D14/E14)</f>
      </c>
      <c r="G14" s="22">
        <f>IF(C14="","",MAX(0,(Dashboard!$B$2-C14)/365.25))</f>
      </c>
      <c r="H14" s="21">
        <f>IF(F14="","",MIN(D14,F14*G14))</f>
      </c>
      <c r="I14" s="21">
        <f>IF(D14="","",D14-N(H14))</f>
      </c>
    </row>
    <row r="15" spans="1:9" x14ac:dyDescent="0.25">
      <c r="A15" s="14"/>
      <c r="B15" s="14"/>
      <c r="C15" s="18"/>
      <c r="D15" s="19"/>
      <c r="E15" s="23">
        <f>IF(B15="","",IFERROR(INDEX(Categories!$B$2:$B$21,MATCH(B15,Categories!$A$2:$A$21,0)),""))</f>
      </c>
      <c r="F15" s="24">
        <f>IF(OR(D15="",N(E15)=0),"",D15/E15)</f>
      </c>
      <c r="G15" s="25">
        <f>IF(C15="","",MAX(0,(Dashboard!$B$2-C15)/365.25))</f>
      </c>
      <c r="H15" s="24">
        <f>IF(F15="","",MIN(D15,F15*G15))</f>
      </c>
      <c r="I15" s="24">
        <f>IF(D15="","",D15-N(H15))</f>
      </c>
    </row>
    <row r="16" spans="1:9" x14ac:dyDescent="0.25">
      <c r="A16" s="14"/>
      <c r="B16" s="14"/>
      <c r="C16" s="18"/>
      <c r="D16" s="19"/>
      <c r="E16" s="20">
        <f>IF(B16="","",IFERROR(INDEX(Categories!$B$2:$B$21,MATCH(B16,Categories!$A$2:$A$21,0)),""))</f>
      </c>
      <c r="F16" s="21">
        <f>IF(OR(D16="",N(E16)=0),"",D16/E16)</f>
      </c>
      <c r="G16" s="22">
        <f>IF(C16="","",MAX(0,(Dashboard!$B$2-C16)/365.25))</f>
      </c>
      <c r="H16" s="21">
        <f>IF(F16="","",MIN(D16,F16*G16))</f>
      </c>
      <c r="I16" s="21">
        <f>IF(D16="","",D16-N(H16))</f>
      </c>
    </row>
    <row r="17" spans="1:9" x14ac:dyDescent="0.25">
      <c r="A17" s="14"/>
      <c r="B17" s="14"/>
      <c r="C17" s="18"/>
      <c r="D17" s="19"/>
      <c r="E17" s="23">
        <f>IF(B17="","",IFERROR(INDEX(Categories!$B$2:$B$21,MATCH(B17,Categories!$A$2:$A$21,0)),""))</f>
      </c>
      <c r="F17" s="24">
        <f>IF(OR(D17="",N(E17)=0),"",D17/E17)</f>
      </c>
      <c r="G17" s="25">
        <f>IF(C17="","",MAX(0,(Dashboard!$B$2-C17)/365.25))</f>
      </c>
      <c r="H17" s="24">
        <f>IF(F17="","",MIN(D17,F17*G17))</f>
      </c>
      <c r="I17" s="24">
        <f>IF(D17="","",D17-N(H17))</f>
      </c>
    </row>
    <row r="18" spans="1:9" x14ac:dyDescent="0.25">
      <c r="A18" s="14"/>
      <c r="B18" s="14"/>
      <c r="C18" s="18"/>
      <c r="D18" s="19"/>
      <c r="E18" s="20">
        <f>IF(B18="","",IFERROR(INDEX(Categories!$B$2:$B$21,MATCH(B18,Categories!$A$2:$A$21,0)),""))</f>
      </c>
      <c r="F18" s="21">
        <f>IF(OR(D18="",N(E18)=0),"",D18/E18)</f>
      </c>
      <c r="G18" s="22">
        <f>IF(C18="","",MAX(0,(Dashboard!$B$2-C18)/365.25))</f>
      </c>
      <c r="H18" s="21">
        <f>IF(F18="","",MIN(D18,F18*G18))</f>
      </c>
      <c r="I18" s="21">
        <f>IF(D18="","",D18-N(H18))</f>
      </c>
    </row>
    <row r="19" spans="1:9" x14ac:dyDescent="0.25">
      <c r="A19" s="14"/>
      <c r="B19" s="14"/>
      <c r="C19" s="18"/>
      <c r="D19" s="19"/>
      <c r="E19" s="23">
        <f>IF(B19="","",IFERROR(INDEX(Categories!$B$2:$B$21,MATCH(B19,Categories!$A$2:$A$21,0)),""))</f>
      </c>
      <c r="F19" s="24">
        <f>IF(OR(D19="",N(E19)=0),"",D19/E19)</f>
      </c>
      <c r="G19" s="25">
        <f>IF(C19="","",MAX(0,(Dashboard!$B$2-C19)/365.25))</f>
      </c>
      <c r="H19" s="24">
        <f>IF(F19="","",MIN(D19,F19*G19))</f>
      </c>
      <c r="I19" s="24">
        <f>IF(D19="","",D19-N(H19))</f>
      </c>
    </row>
    <row r="20" spans="1:9" x14ac:dyDescent="0.25">
      <c r="A20" s="14"/>
      <c r="B20" s="14"/>
      <c r="C20" s="18"/>
      <c r="D20" s="19"/>
      <c r="E20" s="20">
        <f>IF(B20="","",IFERROR(INDEX(Categories!$B$2:$B$21,MATCH(B20,Categories!$A$2:$A$21,0)),""))</f>
      </c>
      <c r="F20" s="21">
        <f>IF(OR(D20="",N(E20)=0),"",D20/E20)</f>
      </c>
      <c r="G20" s="22">
        <f>IF(C20="","",MAX(0,(Dashboard!$B$2-C20)/365.25))</f>
      </c>
      <c r="H20" s="21">
        <f>IF(F20="","",MIN(D20,F20*G20))</f>
      </c>
      <c r="I20" s="21">
        <f>IF(D20="","",D20-N(H20))</f>
      </c>
    </row>
    <row r="21" spans="1:9" x14ac:dyDescent="0.25">
      <c r="A21" s="14"/>
      <c r="B21" s="14"/>
      <c r="C21" s="18"/>
      <c r="D21" s="19"/>
      <c r="E21" s="23">
        <f>IF(B21="","",IFERROR(INDEX(Categories!$B$2:$B$21,MATCH(B21,Categories!$A$2:$A$21,0)),""))</f>
      </c>
      <c r="F21" s="24">
        <f>IF(OR(D21="",N(E21)=0),"",D21/E21)</f>
      </c>
      <c r="G21" s="25">
        <f>IF(C21="","",MAX(0,(Dashboard!$B$2-C21)/365.25))</f>
      </c>
      <c r="H21" s="24">
        <f>IF(F21="","",MIN(D21,F21*G21))</f>
      </c>
      <c r="I21" s="24">
        <f>IF(D21="","",D21-N(H21))</f>
      </c>
    </row>
    <row r="22" spans="1:9" x14ac:dyDescent="0.25">
      <c r="A22" s="14"/>
      <c r="B22" s="14"/>
      <c r="C22" s="18"/>
      <c r="D22" s="19"/>
      <c r="E22" s="20">
        <f>IF(B22="","",IFERROR(INDEX(Categories!$B$2:$B$21,MATCH(B22,Categories!$A$2:$A$21,0)),""))</f>
      </c>
      <c r="F22" s="21">
        <f>IF(OR(D22="",N(E22)=0),"",D22/E22)</f>
      </c>
      <c r="G22" s="22">
        <f>IF(C22="","",MAX(0,(Dashboard!$B$2-C22)/365.25))</f>
      </c>
      <c r="H22" s="21">
        <f>IF(F22="","",MIN(D22,F22*G22))</f>
      </c>
      <c r="I22" s="21">
        <f>IF(D22="","",D22-N(H22))</f>
      </c>
    </row>
    <row r="23" spans="1:9" x14ac:dyDescent="0.25">
      <c r="A23" s="14"/>
      <c r="B23" s="14"/>
      <c r="C23" s="18"/>
      <c r="D23" s="19"/>
      <c r="E23" s="23">
        <f>IF(B23="","",IFERROR(INDEX(Categories!$B$2:$B$21,MATCH(B23,Categories!$A$2:$A$21,0)),""))</f>
      </c>
      <c r="F23" s="24">
        <f>IF(OR(D23="",N(E23)=0),"",D23/E23)</f>
      </c>
      <c r="G23" s="25">
        <f>IF(C23="","",MAX(0,(Dashboard!$B$2-C23)/365.25))</f>
      </c>
      <c r="H23" s="24">
        <f>IF(F23="","",MIN(D23,F23*G23))</f>
      </c>
      <c r="I23" s="24">
        <f>IF(D23="","",D23-N(H23))</f>
      </c>
    </row>
    <row r="24" spans="1:9" x14ac:dyDescent="0.25">
      <c r="A24" s="14"/>
      <c r="B24" s="14"/>
      <c r="C24" s="18"/>
      <c r="D24" s="19"/>
      <c r="E24" s="20">
        <f>IF(B24="","",IFERROR(INDEX(Categories!$B$2:$B$21,MATCH(B24,Categories!$A$2:$A$21,0)),""))</f>
      </c>
      <c r="F24" s="21">
        <f>IF(OR(D24="",N(E24)=0),"",D24/E24)</f>
      </c>
      <c r="G24" s="22">
        <f>IF(C24="","",MAX(0,(Dashboard!$B$2-C24)/365.25))</f>
      </c>
      <c r="H24" s="21">
        <f>IF(F24="","",MIN(D24,F24*G24))</f>
      </c>
      <c r="I24" s="21">
        <f>IF(D24="","",D24-N(H24))</f>
      </c>
    </row>
    <row r="25" spans="1:9" x14ac:dyDescent="0.25">
      <c r="A25" s="14"/>
      <c r="B25" s="14"/>
      <c r="C25" s="18"/>
      <c r="D25" s="19"/>
      <c r="E25" s="23">
        <f>IF(B25="","",IFERROR(INDEX(Categories!$B$2:$B$21,MATCH(B25,Categories!$A$2:$A$21,0)),""))</f>
      </c>
      <c r="F25" s="24">
        <f>IF(OR(D25="",N(E25)=0),"",D25/E25)</f>
      </c>
      <c r="G25" s="25">
        <f>IF(C25="","",MAX(0,(Dashboard!$B$2-C25)/365.25))</f>
      </c>
      <c r="H25" s="24">
        <f>IF(F25="","",MIN(D25,F25*G25))</f>
      </c>
      <c r="I25" s="24">
        <f>IF(D25="","",D25-N(H25))</f>
      </c>
    </row>
    <row r="26" spans="1:9" x14ac:dyDescent="0.25">
      <c r="A26" s="14"/>
      <c r="B26" s="14"/>
      <c r="C26" s="18"/>
      <c r="D26" s="19"/>
      <c r="E26" s="20">
        <f>IF(B26="","",IFERROR(INDEX(Categories!$B$2:$B$21,MATCH(B26,Categories!$A$2:$A$21,0)),""))</f>
      </c>
      <c r="F26" s="21">
        <f>IF(OR(D26="",N(E26)=0),"",D26/E26)</f>
      </c>
      <c r="G26" s="22">
        <f>IF(C26="","",MAX(0,(Dashboard!$B$2-C26)/365.25))</f>
      </c>
      <c r="H26" s="21">
        <f>IF(F26="","",MIN(D26,F26*G26))</f>
      </c>
      <c r="I26" s="21">
        <f>IF(D26="","",D26-N(H26))</f>
      </c>
    </row>
    <row r="27" spans="1:9" x14ac:dyDescent="0.25">
      <c r="A27" s="14"/>
      <c r="B27" s="14"/>
      <c r="C27" s="18"/>
      <c r="D27" s="19"/>
      <c r="E27" s="23">
        <f>IF(B27="","",IFERROR(INDEX(Categories!$B$2:$B$21,MATCH(B27,Categories!$A$2:$A$21,0)),""))</f>
      </c>
      <c r="F27" s="24">
        <f>IF(OR(D27="",N(E27)=0),"",D27/E27)</f>
      </c>
      <c r="G27" s="25">
        <f>IF(C27="","",MAX(0,(Dashboard!$B$2-C27)/365.25))</f>
      </c>
      <c r="H27" s="24">
        <f>IF(F27="","",MIN(D27,F27*G27))</f>
      </c>
      <c r="I27" s="24">
        <f>IF(D27="","",D27-N(H27))</f>
      </c>
    </row>
    <row r="28" spans="1:9" x14ac:dyDescent="0.25">
      <c r="A28" s="14"/>
      <c r="B28" s="14"/>
      <c r="C28" s="18"/>
      <c r="D28" s="19"/>
      <c r="E28" s="20">
        <f>IF(B28="","",IFERROR(INDEX(Categories!$B$2:$B$21,MATCH(B28,Categories!$A$2:$A$21,0)),""))</f>
      </c>
      <c r="F28" s="21">
        <f>IF(OR(D28="",N(E28)=0),"",D28/E28)</f>
      </c>
      <c r="G28" s="22">
        <f>IF(C28="","",MAX(0,(Dashboard!$B$2-C28)/365.25))</f>
      </c>
      <c r="H28" s="21">
        <f>IF(F28="","",MIN(D28,F28*G28))</f>
      </c>
      <c r="I28" s="21">
        <f>IF(D28="","",D28-N(H28))</f>
      </c>
    </row>
    <row r="29" spans="1:9" x14ac:dyDescent="0.25">
      <c r="A29" s="14"/>
      <c r="B29" s="14"/>
      <c r="C29" s="18"/>
      <c r="D29" s="19"/>
      <c r="E29" s="23">
        <f>IF(B29="","",IFERROR(INDEX(Categories!$B$2:$B$21,MATCH(B29,Categories!$A$2:$A$21,0)),""))</f>
      </c>
      <c r="F29" s="24">
        <f>IF(OR(D29="",N(E29)=0),"",D29/E29)</f>
      </c>
      <c r="G29" s="25">
        <f>IF(C29="","",MAX(0,(Dashboard!$B$2-C29)/365.25))</f>
      </c>
      <c r="H29" s="24">
        <f>IF(F29="","",MIN(D29,F29*G29))</f>
      </c>
      <c r="I29" s="24">
        <f>IF(D29="","",D29-N(H29))</f>
      </c>
    </row>
    <row r="30" spans="1:9" x14ac:dyDescent="0.25">
      <c r="A30" s="14"/>
      <c r="B30" s="14"/>
      <c r="C30" s="18"/>
      <c r="D30" s="19"/>
      <c r="E30" s="20">
        <f>IF(B30="","",IFERROR(INDEX(Categories!$B$2:$B$21,MATCH(B30,Categories!$A$2:$A$21,0)),""))</f>
      </c>
      <c r="F30" s="21">
        <f>IF(OR(D30="",N(E30)=0),"",D30/E30)</f>
      </c>
      <c r="G30" s="22">
        <f>IF(C30="","",MAX(0,(Dashboard!$B$2-C30)/365.25))</f>
      </c>
      <c r="H30" s="21">
        <f>IF(F30="","",MIN(D30,F30*G30))</f>
      </c>
      <c r="I30" s="21">
        <f>IF(D30="","",D30-N(H30))</f>
      </c>
    </row>
    <row r="31" spans="1:9" x14ac:dyDescent="0.25">
      <c r="A31" s="14"/>
      <c r="B31" s="14"/>
      <c r="C31" s="18"/>
      <c r="D31" s="19"/>
      <c r="E31" s="23">
        <f>IF(B31="","",IFERROR(INDEX(Categories!$B$2:$B$21,MATCH(B31,Categories!$A$2:$A$21,0)),""))</f>
      </c>
      <c r="F31" s="24">
        <f>IF(OR(D31="",N(E31)=0),"",D31/E31)</f>
      </c>
      <c r="G31" s="25">
        <f>IF(C31="","",MAX(0,(Dashboard!$B$2-C31)/365.25))</f>
      </c>
      <c r="H31" s="24">
        <f>IF(F31="","",MIN(D31,F31*G31))</f>
      </c>
      <c r="I31" s="24">
        <f>IF(D31="","",D31-N(H31))</f>
      </c>
    </row>
    <row r="32" spans="1:9" x14ac:dyDescent="0.25">
      <c r="A32" s="14"/>
      <c r="B32" s="14"/>
      <c r="C32" s="18"/>
      <c r="D32" s="19"/>
      <c r="E32" s="20">
        <f>IF(B32="","",IFERROR(INDEX(Categories!$B$2:$B$21,MATCH(B32,Categories!$A$2:$A$21,0)),""))</f>
      </c>
      <c r="F32" s="21">
        <f>IF(OR(D32="",N(E32)=0),"",D32/E32)</f>
      </c>
      <c r="G32" s="22">
        <f>IF(C32="","",MAX(0,(Dashboard!$B$2-C32)/365.25))</f>
      </c>
      <c r="H32" s="21">
        <f>IF(F32="","",MIN(D32,F32*G32))</f>
      </c>
      <c r="I32" s="21">
        <f>IF(D32="","",D32-N(H32))</f>
      </c>
    </row>
    <row r="33" spans="1:9" x14ac:dyDescent="0.25">
      <c r="A33" s="14"/>
      <c r="B33" s="14"/>
      <c r="C33" s="18"/>
      <c r="D33" s="19"/>
      <c r="E33" s="23">
        <f>IF(B33="","",IFERROR(INDEX(Categories!$B$2:$B$21,MATCH(B33,Categories!$A$2:$A$21,0)),""))</f>
      </c>
      <c r="F33" s="24">
        <f>IF(OR(D33="",N(E33)=0),"",D33/E33)</f>
      </c>
      <c r="G33" s="25">
        <f>IF(C33="","",MAX(0,(Dashboard!$B$2-C33)/365.25))</f>
      </c>
      <c r="H33" s="24">
        <f>IF(F33="","",MIN(D33,F33*G33))</f>
      </c>
      <c r="I33" s="24">
        <f>IF(D33="","",D33-N(H33))</f>
      </c>
    </row>
    <row r="34" spans="1:9" x14ac:dyDescent="0.25">
      <c r="A34" s="14"/>
      <c r="B34" s="14"/>
      <c r="C34" s="18"/>
      <c r="D34" s="19"/>
      <c r="E34" s="20">
        <f>IF(B34="","",IFERROR(INDEX(Categories!$B$2:$B$21,MATCH(B34,Categories!$A$2:$A$21,0)),""))</f>
      </c>
      <c r="F34" s="21">
        <f>IF(OR(D34="",N(E34)=0),"",D34/E34)</f>
      </c>
      <c r="G34" s="22">
        <f>IF(C34="","",MAX(0,(Dashboard!$B$2-C34)/365.25))</f>
      </c>
      <c r="H34" s="21">
        <f>IF(F34="","",MIN(D34,F34*G34))</f>
      </c>
      <c r="I34" s="21">
        <f>IF(D34="","",D34-N(H34))</f>
      </c>
    </row>
    <row r="35" spans="1:9" x14ac:dyDescent="0.25">
      <c r="A35" s="14"/>
      <c r="B35" s="14"/>
      <c r="C35" s="18"/>
      <c r="D35" s="19"/>
      <c r="E35" s="23">
        <f>IF(B35="","",IFERROR(INDEX(Categories!$B$2:$B$21,MATCH(B35,Categories!$A$2:$A$21,0)),""))</f>
      </c>
      <c r="F35" s="24">
        <f>IF(OR(D35="",N(E35)=0),"",D35/E35)</f>
      </c>
      <c r="G35" s="25">
        <f>IF(C35="","",MAX(0,(Dashboard!$B$2-C35)/365.25))</f>
      </c>
      <c r="H35" s="24">
        <f>IF(F35="","",MIN(D35,F35*G35))</f>
      </c>
      <c r="I35" s="24">
        <f>IF(D35="","",D35-N(H35))</f>
      </c>
    </row>
    <row r="36" spans="1:9" x14ac:dyDescent="0.25">
      <c r="A36" s="14"/>
      <c r="B36" s="14"/>
      <c r="C36" s="18"/>
      <c r="D36" s="19"/>
      <c r="E36" s="20">
        <f>IF(B36="","",IFERROR(INDEX(Categories!$B$2:$B$21,MATCH(B36,Categories!$A$2:$A$21,0)),""))</f>
      </c>
      <c r="F36" s="21">
        <f>IF(OR(D36="",N(E36)=0),"",D36/E36)</f>
      </c>
      <c r="G36" s="22">
        <f>IF(C36="","",MAX(0,(Dashboard!$B$2-C36)/365.25))</f>
      </c>
      <c r="H36" s="21">
        <f>IF(F36="","",MIN(D36,F36*G36))</f>
      </c>
      <c r="I36" s="21">
        <f>IF(D36="","",D36-N(H36))</f>
      </c>
    </row>
    <row r="37" spans="1:9" x14ac:dyDescent="0.25">
      <c r="A37" s="14"/>
      <c r="B37" s="14"/>
      <c r="C37" s="18"/>
      <c r="D37" s="19"/>
      <c r="E37" s="23">
        <f>IF(B37="","",IFERROR(INDEX(Categories!$B$2:$B$21,MATCH(B37,Categories!$A$2:$A$21,0)),""))</f>
      </c>
      <c r="F37" s="24">
        <f>IF(OR(D37="",N(E37)=0),"",D37/E37)</f>
      </c>
      <c r="G37" s="25">
        <f>IF(C37="","",MAX(0,(Dashboard!$B$2-C37)/365.25))</f>
      </c>
      <c r="H37" s="24">
        <f>IF(F37="","",MIN(D37,F37*G37))</f>
      </c>
      <c r="I37" s="24">
        <f>IF(D37="","",D37-N(H37))</f>
      </c>
    </row>
    <row r="38" spans="1:9" x14ac:dyDescent="0.25">
      <c r="A38" s="14"/>
      <c r="B38" s="14"/>
      <c r="C38" s="18"/>
      <c r="D38" s="19"/>
      <c r="E38" s="20">
        <f>IF(B38="","",IFERROR(INDEX(Categories!$B$2:$B$21,MATCH(B38,Categories!$A$2:$A$21,0)),""))</f>
      </c>
      <c r="F38" s="21">
        <f>IF(OR(D38="",N(E38)=0),"",D38/E38)</f>
      </c>
      <c r="G38" s="22">
        <f>IF(C38="","",MAX(0,(Dashboard!$B$2-C38)/365.25))</f>
      </c>
      <c r="H38" s="21">
        <f>IF(F38="","",MIN(D38,F38*G38))</f>
      </c>
      <c r="I38" s="21">
        <f>IF(D38="","",D38-N(H38))</f>
      </c>
    </row>
    <row r="39" spans="1:9" x14ac:dyDescent="0.25">
      <c r="A39" s="14"/>
      <c r="B39" s="14"/>
      <c r="C39" s="18"/>
      <c r="D39" s="19"/>
      <c r="E39" s="23">
        <f>IF(B39="","",IFERROR(INDEX(Categories!$B$2:$B$21,MATCH(B39,Categories!$A$2:$A$21,0)),""))</f>
      </c>
      <c r="F39" s="24">
        <f>IF(OR(D39="",N(E39)=0),"",D39/E39)</f>
      </c>
      <c r="G39" s="25">
        <f>IF(C39="","",MAX(0,(Dashboard!$B$2-C39)/365.25))</f>
      </c>
      <c r="H39" s="24">
        <f>IF(F39="","",MIN(D39,F39*G39))</f>
      </c>
      <c r="I39" s="24">
        <f>IF(D39="","",D39-N(H39))</f>
      </c>
    </row>
    <row r="40" spans="1:9" x14ac:dyDescent="0.25">
      <c r="A40" s="14"/>
      <c r="B40" s="14"/>
      <c r="C40" s="18"/>
      <c r="D40" s="19"/>
      <c r="E40" s="20">
        <f>IF(B40="","",IFERROR(INDEX(Categories!$B$2:$B$21,MATCH(B40,Categories!$A$2:$A$21,0)),""))</f>
      </c>
      <c r="F40" s="21">
        <f>IF(OR(D40="",N(E40)=0),"",D40/E40)</f>
      </c>
      <c r="G40" s="22">
        <f>IF(C40="","",MAX(0,(Dashboard!$B$2-C40)/365.25))</f>
      </c>
      <c r="H40" s="21">
        <f>IF(F40="","",MIN(D40,F40*G40))</f>
      </c>
      <c r="I40" s="21">
        <f>IF(D40="","",D40-N(H40))</f>
      </c>
    </row>
    <row r="41" spans="1:9" x14ac:dyDescent="0.25">
      <c r="A41" s="14"/>
      <c r="B41" s="14"/>
      <c r="C41" s="18"/>
      <c r="D41" s="19"/>
      <c r="E41" s="23">
        <f>IF(B41="","",IFERROR(INDEX(Categories!$B$2:$B$21,MATCH(B41,Categories!$A$2:$A$21,0)),""))</f>
      </c>
      <c r="F41" s="24">
        <f>IF(OR(D41="",N(E41)=0),"",D41/E41)</f>
      </c>
      <c r="G41" s="25">
        <f>IF(C41="","",MAX(0,(Dashboard!$B$2-C41)/365.25))</f>
      </c>
      <c r="H41" s="24">
        <f>IF(F41="","",MIN(D41,F41*G41))</f>
      </c>
      <c r="I41" s="24">
        <f>IF(D41="","",D41-N(H41))</f>
      </c>
    </row>
    <row r="42" spans="1:9" x14ac:dyDescent="0.25">
      <c r="A42" s="14"/>
      <c r="B42" s="14"/>
      <c r="C42" s="18"/>
      <c r="D42" s="19"/>
      <c r="E42" s="20">
        <f>IF(B42="","",IFERROR(INDEX(Categories!$B$2:$B$21,MATCH(B42,Categories!$A$2:$A$21,0)),""))</f>
      </c>
      <c r="F42" s="21">
        <f>IF(OR(D42="",N(E42)=0),"",D42/E42)</f>
      </c>
      <c r="G42" s="22">
        <f>IF(C42="","",MAX(0,(Dashboard!$B$2-C42)/365.25))</f>
      </c>
      <c r="H42" s="21">
        <f>IF(F42="","",MIN(D42,F42*G42))</f>
      </c>
      <c r="I42" s="21">
        <f>IF(D42="","",D42-N(H42))</f>
      </c>
    </row>
    <row r="43" spans="1:9" x14ac:dyDescent="0.25">
      <c r="A43" s="14"/>
      <c r="B43" s="14"/>
      <c r="C43" s="18"/>
      <c r="D43" s="19"/>
      <c r="E43" s="23">
        <f>IF(B43="","",IFERROR(INDEX(Categories!$B$2:$B$21,MATCH(B43,Categories!$A$2:$A$21,0)),""))</f>
      </c>
      <c r="F43" s="24">
        <f>IF(OR(D43="",N(E43)=0),"",D43/E43)</f>
      </c>
      <c r="G43" s="25">
        <f>IF(C43="","",MAX(0,(Dashboard!$B$2-C43)/365.25))</f>
      </c>
      <c r="H43" s="24">
        <f>IF(F43="","",MIN(D43,F43*G43))</f>
      </c>
      <c r="I43" s="24">
        <f>IF(D43="","",D43-N(H43))</f>
      </c>
    </row>
    <row r="44" spans="1:9" x14ac:dyDescent="0.25">
      <c r="A44" s="14"/>
      <c r="B44" s="14"/>
      <c r="C44" s="18"/>
      <c r="D44" s="19"/>
      <c r="E44" s="20">
        <f>IF(B44="","",IFERROR(INDEX(Categories!$B$2:$B$21,MATCH(B44,Categories!$A$2:$A$21,0)),""))</f>
      </c>
      <c r="F44" s="21">
        <f>IF(OR(D44="",N(E44)=0),"",D44/E44)</f>
      </c>
      <c r="G44" s="22">
        <f>IF(C44="","",MAX(0,(Dashboard!$B$2-C44)/365.25))</f>
      </c>
      <c r="H44" s="21">
        <f>IF(F44="","",MIN(D44,F44*G44))</f>
      </c>
      <c r="I44" s="21">
        <f>IF(D44="","",D44-N(H44))</f>
      </c>
    </row>
    <row r="45" spans="1:9" x14ac:dyDescent="0.25">
      <c r="A45" s="14"/>
      <c r="B45" s="14"/>
      <c r="C45" s="18"/>
      <c r="D45" s="19"/>
      <c r="E45" s="23">
        <f>IF(B45="","",IFERROR(INDEX(Categories!$B$2:$B$21,MATCH(B45,Categories!$A$2:$A$21,0)),""))</f>
      </c>
      <c r="F45" s="24">
        <f>IF(OR(D45="",N(E45)=0),"",D45/E45)</f>
      </c>
      <c r="G45" s="25">
        <f>IF(C45="","",MAX(0,(Dashboard!$B$2-C45)/365.25))</f>
      </c>
      <c r="H45" s="24">
        <f>IF(F45="","",MIN(D45,F45*G45))</f>
      </c>
      <c r="I45" s="24">
        <f>IF(D45="","",D45-N(H45))</f>
      </c>
    </row>
    <row r="46" spans="1:9" x14ac:dyDescent="0.25">
      <c r="A46" s="14"/>
      <c r="B46" s="14"/>
      <c r="C46" s="18"/>
      <c r="D46" s="19"/>
      <c r="E46" s="20">
        <f>IF(B46="","",IFERROR(INDEX(Categories!$B$2:$B$21,MATCH(B46,Categories!$A$2:$A$21,0)),""))</f>
      </c>
      <c r="F46" s="21">
        <f>IF(OR(D46="",N(E46)=0),"",D46/E46)</f>
      </c>
      <c r="G46" s="22">
        <f>IF(C46="","",MAX(0,(Dashboard!$B$2-C46)/365.25))</f>
      </c>
      <c r="H46" s="21">
        <f>IF(F46="","",MIN(D46,F46*G46))</f>
      </c>
      <c r="I46" s="21">
        <f>IF(D46="","",D46-N(H46))</f>
      </c>
    </row>
    <row r="47" spans="1:9" x14ac:dyDescent="0.25">
      <c r="A47" s="14"/>
      <c r="B47" s="14"/>
      <c r="C47" s="18"/>
      <c r="D47" s="19"/>
      <c r="E47" s="23">
        <f>IF(B47="","",IFERROR(INDEX(Categories!$B$2:$B$21,MATCH(B47,Categories!$A$2:$A$21,0)),""))</f>
      </c>
      <c r="F47" s="24">
        <f>IF(OR(D47="",N(E47)=0),"",D47/E47)</f>
      </c>
      <c r="G47" s="25">
        <f>IF(C47="","",MAX(0,(Dashboard!$B$2-C47)/365.25))</f>
      </c>
      <c r="H47" s="24">
        <f>IF(F47="","",MIN(D47,F47*G47))</f>
      </c>
      <c r="I47" s="24">
        <f>IF(D47="","",D47-N(H47))</f>
      </c>
    </row>
    <row r="48" spans="1:9" x14ac:dyDescent="0.25">
      <c r="A48" s="14"/>
      <c r="B48" s="14"/>
      <c r="C48" s="18"/>
      <c r="D48" s="19"/>
      <c r="E48" s="20">
        <f>IF(B48="","",IFERROR(INDEX(Categories!$B$2:$B$21,MATCH(B48,Categories!$A$2:$A$21,0)),""))</f>
      </c>
      <c r="F48" s="21">
        <f>IF(OR(D48="",N(E48)=0),"",D48/E48)</f>
      </c>
      <c r="G48" s="22">
        <f>IF(C48="","",MAX(0,(Dashboard!$B$2-C48)/365.25))</f>
      </c>
      <c r="H48" s="21">
        <f>IF(F48="","",MIN(D48,F48*G48))</f>
      </c>
      <c r="I48" s="21">
        <f>IF(D48="","",D48-N(H48))</f>
      </c>
    </row>
    <row r="49" spans="1:9" x14ac:dyDescent="0.25">
      <c r="A49" s="14"/>
      <c r="B49" s="14"/>
      <c r="C49" s="18"/>
      <c r="D49" s="19"/>
      <c r="E49" s="23">
        <f>IF(B49="","",IFERROR(INDEX(Categories!$B$2:$B$21,MATCH(B49,Categories!$A$2:$A$21,0)),""))</f>
      </c>
      <c r="F49" s="24">
        <f>IF(OR(D49="",N(E49)=0),"",D49/E49)</f>
      </c>
      <c r="G49" s="25">
        <f>IF(C49="","",MAX(0,(Dashboard!$B$2-C49)/365.25))</f>
      </c>
      <c r="H49" s="24">
        <f>IF(F49="","",MIN(D49,F49*G49))</f>
      </c>
      <c r="I49" s="24">
        <f>IF(D49="","",D49-N(H49))</f>
      </c>
    </row>
    <row r="50" spans="1:9" x14ac:dyDescent="0.25">
      <c r="A50" s="14"/>
      <c r="B50" s="14"/>
      <c r="C50" s="18"/>
      <c r="D50" s="19"/>
      <c r="E50" s="20">
        <f>IF(B50="","",IFERROR(INDEX(Categories!$B$2:$B$21,MATCH(B50,Categories!$A$2:$A$21,0)),""))</f>
      </c>
      <c r="F50" s="21">
        <f>IF(OR(D50="",N(E50)=0),"",D50/E50)</f>
      </c>
      <c r="G50" s="22">
        <f>IF(C50="","",MAX(0,(Dashboard!$B$2-C50)/365.25))</f>
      </c>
      <c r="H50" s="21">
        <f>IF(F50="","",MIN(D50,F50*G50))</f>
      </c>
      <c r="I50" s="21">
        <f>IF(D50="","",D50-N(H50))</f>
      </c>
    </row>
    <row r="51" spans="1:9" x14ac:dyDescent="0.25">
      <c r="A51" s="14"/>
      <c r="B51" s="14"/>
      <c r="C51" s="18"/>
      <c r="D51" s="19"/>
      <c r="E51" s="23">
        <f>IF(B51="","",IFERROR(INDEX(Categories!$B$2:$B$21,MATCH(B51,Categories!$A$2:$A$21,0)),""))</f>
      </c>
      <c r="F51" s="24">
        <f>IF(OR(D51="",N(E51)=0),"",D51/E51)</f>
      </c>
      <c r="G51" s="25">
        <f>IF(C51="","",MAX(0,(Dashboard!$B$2-C51)/365.25))</f>
      </c>
      <c r="H51" s="24">
        <f>IF(F51="","",MIN(D51,F51*G51))</f>
      </c>
      <c r="I51" s="24">
        <f>IF(D51="","",D51-N(H51))</f>
      </c>
    </row>
    <row r="52" spans="1:9" x14ac:dyDescent="0.25">
      <c r="A52" s="14"/>
      <c r="B52" s="14"/>
      <c r="C52" s="18"/>
      <c r="D52" s="19"/>
      <c r="E52" s="20">
        <f>IF(B52="","",IFERROR(INDEX(Categories!$B$2:$B$21,MATCH(B52,Categories!$A$2:$A$21,0)),""))</f>
      </c>
      <c r="F52" s="21">
        <f>IF(OR(D52="",N(E52)=0),"",D52/E52)</f>
      </c>
      <c r="G52" s="22">
        <f>IF(C52="","",MAX(0,(Dashboard!$B$2-C52)/365.25))</f>
      </c>
      <c r="H52" s="21">
        <f>IF(F52="","",MIN(D52,F52*G52))</f>
      </c>
      <c r="I52" s="21">
        <f>IF(D52="","",D52-N(H52))</f>
      </c>
    </row>
    <row r="53" spans="1:9" x14ac:dyDescent="0.25">
      <c r="A53" s="14"/>
      <c r="B53" s="14"/>
      <c r="C53" s="18"/>
      <c r="D53" s="19"/>
      <c r="E53" s="23">
        <f>IF(B53="","",IFERROR(INDEX(Categories!$B$2:$B$21,MATCH(B53,Categories!$A$2:$A$21,0)),""))</f>
      </c>
      <c r="F53" s="24">
        <f>IF(OR(D53="",N(E53)=0),"",D53/E53)</f>
      </c>
      <c r="G53" s="25">
        <f>IF(C53="","",MAX(0,(Dashboard!$B$2-C53)/365.25))</f>
      </c>
      <c r="H53" s="24">
        <f>IF(F53="","",MIN(D53,F53*G53))</f>
      </c>
      <c r="I53" s="24">
        <f>IF(D53="","",D53-N(H53))</f>
      </c>
    </row>
    <row r="54" spans="1:9" x14ac:dyDescent="0.25">
      <c r="A54" s="14"/>
      <c r="B54" s="14"/>
      <c r="C54" s="18"/>
      <c r="D54" s="19"/>
      <c r="E54" s="20">
        <f>IF(B54="","",IFERROR(INDEX(Categories!$B$2:$B$21,MATCH(B54,Categories!$A$2:$A$21,0)),""))</f>
      </c>
      <c r="F54" s="21">
        <f>IF(OR(D54="",N(E54)=0),"",D54/E54)</f>
      </c>
      <c r="G54" s="22">
        <f>IF(C54="","",MAX(0,(Dashboard!$B$2-C54)/365.25))</f>
      </c>
      <c r="H54" s="21">
        <f>IF(F54="","",MIN(D54,F54*G54))</f>
      </c>
      <c r="I54" s="21">
        <f>IF(D54="","",D54-N(H54))</f>
      </c>
    </row>
    <row r="55" spans="1:9" x14ac:dyDescent="0.25">
      <c r="A55" s="14"/>
      <c r="B55" s="14"/>
      <c r="C55" s="18"/>
      <c r="D55" s="19"/>
      <c r="E55" s="23">
        <f>IF(B55="","",IFERROR(INDEX(Categories!$B$2:$B$21,MATCH(B55,Categories!$A$2:$A$21,0)),""))</f>
      </c>
      <c r="F55" s="24">
        <f>IF(OR(D55="",N(E55)=0),"",D55/E55)</f>
      </c>
      <c r="G55" s="25">
        <f>IF(C55="","",MAX(0,(Dashboard!$B$2-C55)/365.25))</f>
      </c>
      <c r="H55" s="24">
        <f>IF(F55="","",MIN(D55,F55*G55))</f>
      </c>
      <c r="I55" s="24">
        <f>IF(D55="","",D55-N(H55))</f>
      </c>
    </row>
    <row r="56" spans="1:9" x14ac:dyDescent="0.25">
      <c r="A56" s="14"/>
      <c r="B56" s="14"/>
      <c r="C56" s="18"/>
      <c r="D56" s="19"/>
      <c r="E56" s="20">
        <f>IF(B56="","",IFERROR(INDEX(Categories!$B$2:$B$21,MATCH(B56,Categories!$A$2:$A$21,0)),""))</f>
      </c>
      <c r="F56" s="21">
        <f>IF(OR(D56="",N(E56)=0),"",D56/E56)</f>
      </c>
      <c r="G56" s="22">
        <f>IF(C56="","",MAX(0,(Dashboard!$B$2-C56)/365.25))</f>
      </c>
      <c r="H56" s="21">
        <f>IF(F56="","",MIN(D56,F56*G56))</f>
      </c>
      <c r="I56" s="21">
        <f>IF(D56="","",D56-N(H56))</f>
      </c>
    </row>
    <row r="57" spans="1:9" x14ac:dyDescent="0.25">
      <c r="A57" s="14"/>
      <c r="B57" s="14"/>
      <c r="C57" s="18"/>
      <c r="D57" s="19"/>
      <c r="E57" s="23">
        <f>IF(B57="","",IFERROR(INDEX(Categories!$B$2:$B$21,MATCH(B57,Categories!$A$2:$A$21,0)),""))</f>
      </c>
      <c r="F57" s="24">
        <f>IF(OR(D57="",N(E57)=0),"",D57/E57)</f>
      </c>
      <c r="G57" s="25">
        <f>IF(C57="","",MAX(0,(Dashboard!$B$2-C57)/365.25))</f>
      </c>
      <c r="H57" s="24">
        <f>IF(F57="","",MIN(D57,F57*G57))</f>
      </c>
      <c r="I57" s="24">
        <f>IF(D57="","",D57-N(H57))</f>
      </c>
    </row>
    <row r="58" spans="1:9" x14ac:dyDescent="0.25">
      <c r="A58" s="14"/>
      <c r="B58" s="14"/>
      <c r="C58" s="18"/>
      <c r="D58" s="19"/>
      <c r="E58" s="20">
        <f>IF(B58="","",IFERROR(INDEX(Categories!$B$2:$B$21,MATCH(B58,Categories!$A$2:$A$21,0)),""))</f>
      </c>
      <c r="F58" s="21">
        <f>IF(OR(D58="",N(E58)=0),"",D58/E58)</f>
      </c>
      <c r="G58" s="22">
        <f>IF(C58="","",MAX(0,(Dashboard!$B$2-C58)/365.25))</f>
      </c>
      <c r="H58" s="21">
        <f>IF(F58="","",MIN(D58,F58*G58))</f>
      </c>
      <c r="I58" s="21">
        <f>IF(D58="","",D58-N(H58))</f>
      </c>
    </row>
    <row r="59" spans="1:9" x14ac:dyDescent="0.25">
      <c r="A59" s="14"/>
      <c r="B59" s="14"/>
      <c r="C59" s="18"/>
      <c r="D59" s="19"/>
      <c r="E59" s="23">
        <f>IF(B59="","",IFERROR(INDEX(Categories!$B$2:$B$21,MATCH(B59,Categories!$A$2:$A$21,0)),""))</f>
      </c>
      <c r="F59" s="24">
        <f>IF(OR(D59="",N(E59)=0),"",D59/E59)</f>
      </c>
      <c r="G59" s="25">
        <f>IF(C59="","",MAX(0,(Dashboard!$B$2-C59)/365.25))</f>
      </c>
      <c r="H59" s="24">
        <f>IF(F59="","",MIN(D59,F59*G59))</f>
      </c>
      <c r="I59" s="24">
        <f>IF(D59="","",D59-N(H59))</f>
      </c>
    </row>
    <row r="60" spans="1:9" x14ac:dyDescent="0.25">
      <c r="A60" s="14"/>
      <c r="B60" s="14"/>
      <c r="C60" s="18"/>
      <c r="D60" s="19"/>
      <c r="E60" s="20">
        <f>IF(B60="","",IFERROR(INDEX(Categories!$B$2:$B$21,MATCH(B60,Categories!$A$2:$A$21,0)),""))</f>
      </c>
      <c r="F60" s="21">
        <f>IF(OR(D60="",N(E60)=0),"",D60/E60)</f>
      </c>
      <c r="G60" s="22">
        <f>IF(C60="","",MAX(0,(Dashboard!$B$2-C60)/365.25))</f>
      </c>
      <c r="H60" s="21">
        <f>IF(F60="","",MIN(D60,F60*G60))</f>
      </c>
      <c r="I60" s="21">
        <f>IF(D60="","",D60-N(H60))</f>
      </c>
    </row>
    <row r="61" spans="1:9" x14ac:dyDescent="0.25">
      <c r="A61" s="14"/>
      <c r="B61" s="14"/>
      <c r="C61" s="18"/>
      <c r="D61" s="19"/>
      <c r="E61" s="23">
        <f>IF(B61="","",IFERROR(INDEX(Categories!$B$2:$B$21,MATCH(B61,Categories!$A$2:$A$21,0)),""))</f>
      </c>
      <c r="F61" s="24">
        <f>IF(OR(D61="",N(E61)=0),"",D61/E61)</f>
      </c>
      <c r="G61" s="25">
        <f>IF(C61="","",MAX(0,(Dashboard!$B$2-C61)/365.25))</f>
      </c>
      <c r="H61" s="24">
        <f>IF(F61="","",MIN(D61,F61*G61))</f>
      </c>
      <c r="I61" s="24">
        <f>IF(D61="","",D61-N(H61))</f>
      </c>
    </row>
    <row r="62" spans="1:9" x14ac:dyDescent="0.25">
      <c r="A62" s="14"/>
      <c r="B62" s="14"/>
      <c r="C62" s="18"/>
      <c r="D62" s="19"/>
      <c r="E62" s="20">
        <f>IF(B62="","",IFERROR(INDEX(Categories!$B$2:$B$21,MATCH(B62,Categories!$A$2:$A$21,0)),""))</f>
      </c>
      <c r="F62" s="21">
        <f>IF(OR(D62="",N(E62)=0),"",D62/E62)</f>
      </c>
      <c r="G62" s="22">
        <f>IF(C62="","",MAX(0,(Dashboard!$B$2-C62)/365.25))</f>
      </c>
      <c r="H62" s="21">
        <f>IF(F62="","",MIN(D62,F62*G62))</f>
      </c>
      <c r="I62" s="21">
        <f>IF(D62="","",D62-N(H62))</f>
      </c>
    </row>
    <row r="63" spans="1:9" x14ac:dyDescent="0.25">
      <c r="A63" s="14"/>
      <c r="B63" s="14"/>
      <c r="C63" s="18"/>
      <c r="D63" s="19"/>
      <c r="E63" s="23">
        <f>IF(B63="","",IFERROR(INDEX(Categories!$B$2:$B$21,MATCH(B63,Categories!$A$2:$A$21,0)),""))</f>
      </c>
      <c r="F63" s="24">
        <f>IF(OR(D63="",N(E63)=0),"",D63/E63)</f>
      </c>
      <c r="G63" s="25">
        <f>IF(C63="","",MAX(0,(Dashboard!$B$2-C63)/365.25))</f>
      </c>
      <c r="H63" s="24">
        <f>IF(F63="","",MIN(D63,F63*G63))</f>
      </c>
      <c r="I63" s="24">
        <f>IF(D63="","",D63-N(H63))</f>
      </c>
    </row>
    <row r="64" spans="1:9" x14ac:dyDescent="0.25">
      <c r="A64" s="14"/>
      <c r="B64" s="14"/>
      <c r="C64" s="18"/>
      <c r="D64" s="19"/>
      <c r="E64" s="20">
        <f>IF(B64="","",IFERROR(INDEX(Categories!$B$2:$B$21,MATCH(B64,Categories!$A$2:$A$21,0)),""))</f>
      </c>
      <c r="F64" s="21">
        <f>IF(OR(D64="",N(E64)=0),"",D64/E64)</f>
      </c>
      <c r="G64" s="22">
        <f>IF(C64="","",MAX(0,(Dashboard!$B$2-C64)/365.25))</f>
      </c>
      <c r="H64" s="21">
        <f>IF(F64="","",MIN(D64,F64*G64))</f>
      </c>
      <c r="I64" s="21">
        <f>IF(D64="","",D64-N(H64))</f>
      </c>
    </row>
    <row r="65" spans="1:9" x14ac:dyDescent="0.25">
      <c r="A65" s="14"/>
      <c r="B65" s="14"/>
      <c r="C65" s="18"/>
      <c r="D65" s="19"/>
      <c r="E65" s="23">
        <f>IF(B65="","",IFERROR(INDEX(Categories!$B$2:$B$21,MATCH(B65,Categories!$A$2:$A$21,0)),""))</f>
      </c>
      <c r="F65" s="24">
        <f>IF(OR(D65="",N(E65)=0),"",D65/E65)</f>
      </c>
      <c r="G65" s="25">
        <f>IF(C65="","",MAX(0,(Dashboard!$B$2-C65)/365.25))</f>
      </c>
      <c r="H65" s="24">
        <f>IF(F65="","",MIN(D65,F65*G65))</f>
      </c>
      <c r="I65" s="24">
        <f>IF(D65="","",D65-N(H65))</f>
      </c>
    </row>
    <row r="66" spans="1:9" x14ac:dyDescent="0.25">
      <c r="A66" s="14"/>
      <c r="B66" s="14"/>
      <c r="C66" s="18"/>
      <c r="D66" s="19"/>
      <c r="E66" s="20">
        <f>IF(B66="","",IFERROR(INDEX(Categories!$B$2:$B$21,MATCH(B66,Categories!$A$2:$A$21,0)),""))</f>
      </c>
      <c r="F66" s="21">
        <f>IF(OR(D66="",N(E66)=0),"",D66/E66)</f>
      </c>
      <c r="G66" s="22">
        <f>IF(C66="","",MAX(0,(Dashboard!$B$2-C66)/365.25))</f>
      </c>
      <c r="H66" s="21">
        <f>IF(F66="","",MIN(D66,F66*G66))</f>
      </c>
      <c r="I66" s="21">
        <f>IF(D66="","",D66-N(H66))</f>
      </c>
    </row>
    <row r="67" spans="1:9" x14ac:dyDescent="0.25">
      <c r="A67" s="14"/>
      <c r="B67" s="14"/>
      <c r="C67" s="18"/>
      <c r="D67" s="19"/>
      <c r="E67" s="23">
        <f>IF(B67="","",IFERROR(INDEX(Categories!$B$2:$B$21,MATCH(B67,Categories!$A$2:$A$21,0)),""))</f>
      </c>
      <c r="F67" s="24">
        <f>IF(OR(D67="",N(E67)=0),"",D67/E67)</f>
      </c>
      <c r="G67" s="25">
        <f>IF(C67="","",MAX(0,(Dashboard!$B$2-C67)/365.25))</f>
      </c>
      <c r="H67" s="24">
        <f>IF(F67="","",MIN(D67,F67*G67))</f>
      </c>
      <c r="I67" s="24">
        <f>IF(D67="","",D67-N(H67))</f>
      </c>
    </row>
    <row r="68" spans="1:9" x14ac:dyDescent="0.25">
      <c r="A68" s="14"/>
      <c r="B68" s="14"/>
      <c r="C68" s="18"/>
      <c r="D68" s="19"/>
      <c r="E68" s="20">
        <f>IF(B68="","",IFERROR(INDEX(Categories!$B$2:$B$21,MATCH(B68,Categories!$A$2:$A$21,0)),""))</f>
      </c>
      <c r="F68" s="21">
        <f>IF(OR(D68="",N(E68)=0),"",D68/E68)</f>
      </c>
      <c r="G68" s="22">
        <f>IF(C68="","",MAX(0,(Dashboard!$B$2-C68)/365.25))</f>
      </c>
      <c r="H68" s="21">
        <f>IF(F68="","",MIN(D68,F68*G68))</f>
      </c>
      <c r="I68" s="21">
        <f>IF(D68="","",D68-N(H68))</f>
      </c>
    </row>
    <row r="69" spans="1:9" x14ac:dyDescent="0.25">
      <c r="A69" s="14"/>
      <c r="B69" s="14"/>
      <c r="C69" s="18"/>
      <c r="D69" s="19"/>
      <c r="E69" s="23">
        <f>IF(B69="","",IFERROR(INDEX(Categories!$B$2:$B$21,MATCH(B69,Categories!$A$2:$A$21,0)),""))</f>
      </c>
      <c r="F69" s="24">
        <f>IF(OR(D69="",N(E69)=0),"",D69/E69)</f>
      </c>
      <c r="G69" s="25">
        <f>IF(C69="","",MAX(0,(Dashboard!$B$2-C69)/365.25))</f>
      </c>
      <c r="H69" s="24">
        <f>IF(F69="","",MIN(D69,F69*G69))</f>
      </c>
      <c r="I69" s="24">
        <f>IF(D69="","",D69-N(H69))</f>
      </c>
    </row>
    <row r="70" spans="1:9" x14ac:dyDescent="0.25">
      <c r="A70" s="14"/>
      <c r="B70" s="14"/>
      <c r="C70" s="18"/>
      <c r="D70" s="19"/>
      <c r="E70" s="20">
        <f>IF(B70="","",IFERROR(INDEX(Categories!$B$2:$B$21,MATCH(B70,Categories!$A$2:$A$21,0)),""))</f>
      </c>
      <c r="F70" s="21">
        <f>IF(OR(D70="",N(E70)=0),"",D70/E70)</f>
      </c>
      <c r="G70" s="22">
        <f>IF(C70="","",MAX(0,(Dashboard!$B$2-C70)/365.25))</f>
      </c>
      <c r="H70" s="21">
        <f>IF(F70="","",MIN(D70,F70*G70))</f>
      </c>
      <c r="I70" s="21">
        <f>IF(D70="","",D70-N(H70))</f>
      </c>
    </row>
    <row r="71" spans="1:9" x14ac:dyDescent="0.25">
      <c r="A71" s="14"/>
      <c r="B71" s="14"/>
      <c r="C71" s="18"/>
      <c r="D71" s="19"/>
      <c r="E71" s="23">
        <f>IF(B71="","",IFERROR(INDEX(Categories!$B$2:$B$21,MATCH(B71,Categories!$A$2:$A$21,0)),""))</f>
      </c>
      <c r="F71" s="24">
        <f>IF(OR(D71="",N(E71)=0),"",D71/E71)</f>
      </c>
      <c r="G71" s="25">
        <f>IF(C71="","",MAX(0,(Dashboard!$B$2-C71)/365.25))</f>
      </c>
      <c r="H71" s="24">
        <f>IF(F71="","",MIN(D71,F71*G71))</f>
      </c>
      <c r="I71" s="24">
        <f>IF(D71="","",D71-N(H71))</f>
      </c>
    </row>
    <row r="72" spans="1:9" x14ac:dyDescent="0.25">
      <c r="A72" s="14"/>
      <c r="B72" s="14"/>
      <c r="C72" s="18"/>
      <c r="D72" s="19"/>
      <c r="E72" s="20">
        <f>IF(B72="","",IFERROR(INDEX(Categories!$B$2:$B$21,MATCH(B72,Categories!$A$2:$A$21,0)),""))</f>
      </c>
      <c r="F72" s="21">
        <f>IF(OR(D72="",N(E72)=0),"",D72/E72)</f>
      </c>
      <c r="G72" s="22">
        <f>IF(C72="","",MAX(0,(Dashboard!$B$2-C72)/365.25))</f>
      </c>
      <c r="H72" s="21">
        <f>IF(F72="","",MIN(D72,F72*G72))</f>
      </c>
      <c r="I72" s="21">
        <f>IF(D72="","",D72-N(H72))</f>
      </c>
    </row>
    <row r="73" spans="1:9" x14ac:dyDescent="0.25">
      <c r="A73" s="14"/>
      <c r="B73" s="14"/>
      <c r="C73" s="18"/>
      <c r="D73" s="19"/>
      <c r="E73" s="23">
        <f>IF(B73="","",IFERROR(INDEX(Categories!$B$2:$B$21,MATCH(B73,Categories!$A$2:$A$21,0)),""))</f>
      </c>
      <c r="F73" s="24">
        <f>IF(OR(D73="",N(E73)=0),"",D73/E73)</f>
      </c>
      <c r="G73" s="25">
        <f>IF(C73="","",MAX(0,(Dashboard!$B$2-C73)/365.25))</f>
      </c>
      <c r="H73" s="24">
        <f>IF(F73="","",MIN(D73,F73*G73))</f>
      </c>
      <c r="I73" s="24">
        <f>IF(D73="","",D73-N(H73))</f>
      </c>
    </row>
    <row r="74" spans="1:9" x14ac:dyDescent="0.25">
      <c r="A74" s="14"/>
      <c r="B74" s="14"/>
      <c r="C74" s="18"/>
      <c r="D74" s="19"/>
      <c r="E74" s="20">
        <f>IF(B74="","",IFERROR(INDEX(Categories!$B$2:$B$21,MATCH(B74,Categories!$A$2:$A$21,0)),""))</f>
      </c>
      <c r="F74" s="21">
        <f>IF(OR(D74="",N(E74)=0),"",D74/E74)</f>
      </c>
      <c r="G74" s="22">
        <f>IF(C74="","",MAX(0,(Dashboard!$B$2-C74)/365.25))</f>
      </c>
      <c r="H74" s="21">
        <f>IF(F74="","",MIN(D74,F74*G74))</f>
      </c>
      <c r="I74" s="21">
        <f>IF(D74="","",D74-N(H74))</f>
      </c>
    </row>
    <row r="75" spans="1:9" x14ac:dyDescent="0.25">
      <c r="A75" s="14"/>
      <c r="B75" s="14"/>
      <c r="C75" s="18"/>
      <c r="D75" s="19"/>
      <c r="E75" s="23">
        <f>IF(B75="","",IFERROR(INDEX(Categories!$B$2:$B$21,MATCH(B75,Categories!$A$2:$A$21,0)),""))</f>
      </c>
      <c r="F75" s="24">
        <f>IF(OR(D75="",N(E75)=0),"",D75/E75)</f>
      </c>
      <c r="G75" s="25">
        <f>IF(C75="","",MAX(0,(Dashboard!$B$2-C75)/365.25))</f>
      </c>
      <c r="H75" s="24">
        <f>IF(F75="","",MIN(D75,F75*G75))</f>
      </c>
      <c r="I75" s="24">
        <f>IF(D75="","",D75-N(H75))</f>
      </c>
    </row>
    <row r="76" spans="1:9" x14ac:dyDescent="0.25">
      <c r="A76" s="14"/>
      <c r="B76" s="14"/>
      <c r="C76" s="18"/>
      <c r="D76" s="19"/>
      <c r="E76" s="20">
        <f>IF(B76="","",IFERROR(INDEX(Categories!$B$2:$B$21,MATCH(B76,Categories!$A$2:$A$21,0)),""))</f>
      </c>
      <c r="F76" s="21">
        <f>IF(OR(D76="",N(E76)=0),"",D76/E76)</f>
      </c>
      <c r="G76" s="22">
        <f>IF(C76="","",MAX(0,(Dashboard!$B$2-C76)/365.25))</f>
      </c>
      <c r="H76" s="21">
        <f>IF(F76="","",MIN(D76,F76*G76))</f>
      </c>
      <c r="I76" s="21">
        <f>IF(D76="","",D76-N(H76))</f>
      </c>
    </row>
    <row r="77" spans="1:9" x14ac:dyDescent="0.25">
      <c r="A77" s="14"/>
      <c r="B77" s="14"/>
      <c r="C77" s="18"/>
      <c r="D77" s="19"/>
      <c r="E77" s="23">
        <f>IF(B77="","",IFERROR(INDEX(Categories!$B$2:$B$21,MATCH(B77,Categories!$A$2:$A$21,0)),""))</f>
      </c>
      <c r="F77" s="24">
        <f>IF(OR(D77="",N(E77)=0),"",D77/E77)</f>
      </c>
      <c r="G77" s="25">
        <f>IF(C77="","",MAX(0,(Dashboard!$B$2-C77)/365.25))</f>
      </c>
      <c r="H77" s="24">
        <f>IF(F77="","",MIN(D77,F77*G77))</f>
      </c>
      <c r="I77" s="24">
        <f>IF(D77="","",D77-N(H77))</f>
      </c>
    </row>
    <row r="78" spans="1:9" x14ac:dyDescent="0.25">
      <c r="A78" s="14"/>
      <c r="B78" s="14"/>
      <c r="C78" s="18"/>
      <c r="D78" s="19"/>
      <c r="E78" s="20">
        <f>IF(B78="","",IFERROR(INDEX(Categories!$B$2:$B$21,MATCH(B78,Categories!$A$2:$A$21,0)),""))</f>
      </c>
      <c r="F78" s="21">
        <f>IF(OR(D78="",N(E78)=0),"",D78/E78)</f>
      </c>
      <c r="G78" s="22">
        <f>IF(C78="","",MAX(0,(Dashboard!$B$2-C78)/365.25))</f>
      </c>
      <c r="H78" s="21">
        <f>IF(F78="","",MIN(D78,F78*G78))</f>
      </c>
      <c r="I78" s="21">
        <f>IF(D78="","",D78-N(H78))</f>
      </c>
    </row>
    <row r="79" spans="1:9" x14ac:dyDescent="0.25">
      <c r="A79" s="14"/>
      <c r="B79" s="14"/>
      <c r="C79" s="18"/>
      <c r="D79" s="19"/>
      <c r="E79" s="23">
        <f>IF(B79="","",IFERROR(INDEX(Categories!$B$2:$B$21,MATCH(B79,Categories!$A$2:$A$21,0)),""))</f>
      </c>
      <c r="F79" s="24">
        <f>IF(OR(D79="",N(E79)=0),"",D79/E79)</f>
      </c>
      <c r="G79" s="25">
        <f>IF(C79="","",MAX(0,(Dashboard!$B$2-C79)/365.25))</f>
      </c>
      <c r="H79" s="24">
        <f>IF(F79="","",MIN(D79,F79*G79))</f>
      </c>
      <c r="I79" s="24">
        <f>IF(D79="","",D79-N(H79))</f>
      </c>
    </row>
    <row r="80" spans="1:9" x14ac:dyDescent="0.25">
      <c r="A80" s="14"/>
      <c r="B80" s="14"/>
      <c r="C80" s="18"/>
      <c r="D80" s="19"/>
      <c r="E80" s="20">
        <f>IF(B80="","",IFERROR(INDEX(Categories!$B$2:$B$21,MATCH(B80,Categories!$A$2:$A$21,0)),""))</f>
      </c>
      <c r="F80" s="21">
        <f>IF(OR(D80="",N(E80)=0),"",D80/E80)</f>
      </c>
      <c r="G80" s="22">
        <f>IF(C80="","",MAX(0,(Dashboard!$B$2-C80)/365.25))</f>
      </c>
      <c r="H80" s="21">
        <f>IF(F80="","",MIN(D80,F80*G80))</f>
      </c>
      <c r="I80" s="21">
        <f>IF(D80="","",D80-N(H80))</f>
      </c>
    </row>
    <row r="81" spans="1:9" x14ac:dyDescent="0.25">
      <c r="A81" s="14"/>
      <c r="B81" s="14"/>
      <c r="C81" s="18"/>
      <c r="D81" s="19"/>
      <c r="E81" s="23">
        <f>IF(B81="","",IFERROR(INDEX(Categories!$B$2:$B$21,MATCH(B81,Categories!$A$2:$A$21,0)),""))</f>
      </c>
      <c r="F81" s="24">
        <f>IF(OR(D81="",N(E81)=0),"",D81/E81)</f>
      </c>
      <c r="G81" s="25">
        <f>IF(C81="","",MAX(0,(Dashboard!$B$2-C81)/365.25))</f>
      </c>
      <c r="H81" s="24">
        <f>IF(F81="","",MIN(D81,F81*G81))</f>
      </c>
      <c r="I81" s="24">
        <f>IF(D81="","",D81-N(H81))</f>
      </c>
    </row>
    <row r="82" spans="1:9" x14ac:dyDescent="0.25">
      <c r="A82" s="14"/>
      <c r="B82" s="14"/>
      <c r="C82" s="18"/>
      <c r="D82" s="19"/>
      <c r="E82" s="20">
        <f>IF(B82="","",IFERROR(INDEX(Categories!$B$2:$B$21,MATCH(B82,Categories!$A$2:$A$21,0)),""))</f>
      </c>
      <c r="F82" s="21">
        <f>IF(OR(D82="",N(E82)=0),"",D82/E82)</f>
      </c>
      <c r="G82" s="22">
        <f>IF(C82="","",MAX(0,(Dashboard!$B$2-C82)/365.25))</f>
      </c>
      <c r="H82" s="21">
        <f>IF(F82="","",MIN(D82,F82*G82))</f>
      </c>
      <c r="I82" s="21">
        <f>IF(D82="","",D82-N(H82))</f>
      </c>
    </row>
    <row r="83" spans="1:9" x14ac:dyDescent="0.25">
      <c r="A83" s="14"/>
      <c r="B83" s="14"/>
      <c r="C83" s="18"/>
      <c r="D83" s="19"/>
      <c r="E83" s="23">
        <f>IF(B83="","",IFERROR(INDEX(Categories!$B$2:$B$21,MATCH(B83,Categories!$A$2:$A$21,0)),""))</f>
      </c>
      <c r="F83" s="24">
        <f>IF(OR(D83="",N(E83)=0),"",D83/E83)</f>
      </c>
      <c r="G83" s="25">
        <f>IF(C83="","",MAX(0,(Dashboard!$B$2-C83)/365.25))</f>
      </c>
      <c r="H83" s="24">
        <f>IF(F83="","",MIN(D83,F83*G83))</f>
      </c>
      <c r="I83" s="24">
        <f>IF(D83="","",D83-N(H83))</f>
      </c>
    </row>
    <row r="84" spans="1:9" x14ac:dyDescent="0.25">
      <c r="A84" s="14"/>
      <c r="B84" s="14"/>
      <c r="C84" s="18"/>
      <c r="D84" s="19"/>
      <c r="E84" s="20">
        <f>IF(B84="","",IFERROR(INDEX(Categories!$B$2:$B$21,MATCH(B84,Categories!$A$2:$A$21,0)),""))</f>
      </c>
      <c r="F84" s="21">
        <f>IF(OR(D84="",N(E84)=0),"",D84/E84)</f>
      </c>
      <c r="G84" s="22">
        <f>IF(C84="","",MAX(0,(Dashboard!$B$2-C84)/365.25))</f>
      </c>
      <c r="H84" s="21">
        <f>IF(F84="","",MIN(D84,F84*G84))</f>
      </c>
      <c r="I84" s="21">
        <f>IF(D84="","",D84-N(H84))</f>
      </c>
    </row>
    <row r="85" spans="1:9" x14ac:dyDescent="0.25">
      <c r="A85" s="14"/>
      <c r="B85" s="14"/>
      <c r="C85" s="18"/>
      <c r="D85" s="19"/>
      <c r="E85" s="23">
        <f>IF(B85="","",IFERROR(INDEX(Categories!$B$2:$B$21,MATCH(B85,Categories!$A$2:$A$21,0)),""))</f>
      </c>
      <c r="F85" s="24">
        <f>IF(OR(D85="",N(E85)=0),"",D85/E85)</f>
      </c>
      <c r="G85" s="25">
        <f>IF(C85="","",MAX(0,(Dashboard!$B$2-C85)/365.25))</f>
      </c>
      <c r="H85" s="24">
        <f>IF(F85="","",MIN(D85,F85*G85))</f>
      </c>
      <c r="I85" s="24">
        <f>IF(D85="","",D85-N(H85))</f>
      </c>
    </row>
    <row r="86" spans="1:9" x14ac:dyDescent="0.25">
      <c r="A86" s="14"/>
      <c r="B86" s="14"/>
      <c r="C86" s="18"/>
      <c r="D86" s="19"/>
      <c r="E86" s="20">
        <f>IF(B86="","",IFERROR(INDEX(Categories!$B$2:$B$21,MATCH(B86,Categories!$A$2:$A$21,0)),""))</f>
      </c>
      <c r="F86" s="21">
        <f>IF(OR(D86="",N(E86)=0),"",D86/E86)</f>
      </c>
      <c r="G86" s="22">
        <f>IF(C86="","",MAX(0,(Dashboard!$B$2-C86)/365.25))</f>
      </c>
      <c r="H86" s="21">
        <f>IF(F86="","",MIN(D86,F86*G86))</f>
      </c>
      <c r="I86" s="21">
        <f>IF(D86="","",D86-N(H86))</f>
      </c>
    </row>
    <row r="87" spans="1:9" x14ac:dyDescent="0.25">
      <c r="A87" s="14"/>
      <c r="B87" s="14"/>
      <c r="C87" s="18"/>
      <c r="D87" s="19"/>
      <c r="E87" s="23">
        <f>IF(B87="","",IFERROR(INDEX(Categories!$B$2:$B$21,MATCH(B87,Categories!$A$2:$A$21,0)),""))</f>
      </c>
      <c r="F87" s="24">
        <f>IF(OR(D87="",N(E87)=0),"",D87/E87)</f>
      </c>
      <c r="G87" s="25">
        <f>IF(C87="","",MAX(0,(Dashboard!$B$2-C87)/365.25))</f>
      </c>
      <c r="H87" s="24">
        <f>IF(F87="","",MIN(D87,F87*G87))</f>
      </c>
      <c r="I87" s="24">
        <f>IF(D87="","",D87-N(H87))</f>
      </c>
    </row>
    <row r="88" spans="1:9" x14ac:dyDescent="0.25">
      <c r="A88" s="14"/>
      <c r="B88" s="14"/>
      <c r="C88" s="18"/>
      <c r="D88" s="19"/>
      <c r="E88" s="20">
        <f>IF(B88="","",IFERROR(INDEX(Categories!$B$2:$B$21,MATCH(B88,Categories!$A$2:$A$21,0)),""))</f>
      </c>
      <c r="F88" s="21">
        <f>IF(OR(D88="",N(E88)=0),"",D88/E88)</f>
      </c>
      <c r="G88" s="22">
        <f>IF(C88="","",MAX(0,(Dashboard!$B$2-C88)/365.25))</f>
      </c>
      <c r="H88" s="21">
        <f>IF(F88="","",MIN(D88,F88*G88))</f>
      </c>
      <c r="I88" s="21">
        <f>IF(D88="","",D88-N(H88))</f>
      </c>
    </row>
    <row r="89" spans="1:9" x14ac:dyDescent="0.25">
      <c r="A89" s="14"/>
      <c r="B89" s="14"/>
      <c r="C89" s="18"/>
      <c r="D89" s="19"/>
      <c r="E89" s="23">
        <f>IF(B89="","",IFERROR(INDEX(Categories!$B$2:$B$21,MATCH(B89,Categories!$A$2:$A$21,0)),""))</f>
      </c>
      <c r="F89" s="24">
        <f>IF(OR(D89="",N(E89)=0),"",D89/E89)</f>
      </c>
      <c r="G89" s="25">
        <f>IF(C89="","",MAX(0,(Dashboard!$B$2-C89)/365.25))</f>
      </c>
      <c r="H89" s="24">
        <f>IF(F89="","",MIN(D89,F89*G89))</f>
      </c>
      <c r="I89" s="24">
        <f>IF(D89="","",D89-N(H89))</f>
      </c>
    </row>
    <row r="90" spans="1:9" x14ac:dyDescent="0.25">
      <c r="A90" s="14"/>
      <c r="B90" s="14"/>
      <c r="C90" s="18"/>
      <c r="D90" s="19"/>
      <c r="E90" s="20">
        <f>IF(B90="","",IFERROR(INDEX(Categories!$B$2:$B$21,MATCH(B90,Categories!$A$2:$A$21,0)),""))</f>
      </c>
      <c r="F90" s="21">
        <f>IF(OR(D90="",N(E90)=0),"",D90/E90)</f>
      </c>
      <c r="G90" s="22">
        <f>IF(C90="","",MAX(0,(Dashboard!$B$2-C90)/365.25))</f>
      </c>
      <c r="H90" s="21">
        <f>IF(F90="","",MIN(D90,F90*G90))</f>
      </c>
      <c r="I90" s="21">
        <f>IF(D90="","",D90-N(H90))</f>
      </c>
    </row>
    <row r="91" spans="1:9" x14ac:dyDescent="0.25">
      <c r="A91" s="14"/>
      <c r="B91" s="14"/>
      <c r="C91" s="18"/>
      <c r="D91" s="19"/>
      <c r="E91" s="23">
        <f>IF(B91="","",IFERROR(INDEX(Categories!$B$2:$B$21,MATCH(B91,Categories!$A$2:$A$21,0)),""))</f>
      </c>
      <c r="F91" s="24">
        <f>IF(OR(D91="",N(E91)=0),"",D91/E91)</f>
      </c>
      <c r="G91" s="25">
        <f>IF(C91="","",MAX(0,(Dashboard!$B$2-C91)/365.25))</f>
      </c>
      <c r="H91" s="24">
        <f>IF(F91="","",MIN(D91,F91*G91))</f>
      </c>
      <c r="I91" s="24">
        <f>IF(D91="","",D91-N(H91))</f>
      </c>
    </row>
    <row r="92" spans="1:9" x14ac:dyDescent="0.25">
      <c r="A92" s="14"/>
      <c r="B92" s="14"/>
      <c r="C92" s="18"/>
      <c r="D92" s="19"/>
      <c r="E92" s="20">
        <f>IF(B92="","",IFERROR(INDEX(Categories!$B$2:$B$21,MATCH(B92,Categories!$A$2:$A$21,0)),""))</f>
      </c>
      <c r="F92" s="21">
        <f>IF(OR(D92="",N(E92)=0),"",D92/E92)</f>
      </c>
      <c r="G92" s="22">
        <f>IF(C92="","",MAX(0,(Dashboard!$B$2-C92)/365.25))</f>
      </c>
      <c r="H92" s="21">
        <f>IF(F92="","",MIN(D92,F92*G92))</f>
      </c>
      <c r="I92" s="21">
        <f>IF(D92="","",D92-N(H92))</f>
      </c>
    </row>
    <row r="93" spans="1:9" x14ac:dyDescent="0.25">
      <c r="A93" s="14"/>
      <c r="B93" s="14"/>
      <c r="C93" s="18"/>
      <c r="D93" s="19"/>
      <c r="E93" s="23">
        <f>IF(B93="","",IFERROR(INDEX(Categories!$B$2:$B$21,MATCH(B93,Categories!$A$2:$A$21,0)),""))</f>
      </c>
      <c r="F93" s="24">
        <f>IF(OR(D93="",N(E93)=0),"",D93/E93)</f>
      </c>
      <c r="G93" s="25">
        <f>IF(C93="","",MAX(0,(Dashboard!$B$2-C93)/365.25))</f>
      </c>
      <c r="H93" s="24">
        <f>IF(F93="","",MIN(D93,F93*G93))</f>
      </c>
      <c r="I93" s="24">
        <f>IF(D93="","",D93-N(H93))</f>
      </c>
    </row>
    <row r="94" spans="1:9" x14ac:dyDescent="0.25">
      <c r="A94" s="14"/>
      <c r="B94" s="14"/>
      <c r="C94" s="18"/>
      <c r="D94" s="19"/>
      <c r="E94" s="20">
        <f>IF(B94="","",IFERROR(INDEX(Categories!$B$2:$B$21,MATCH(B94,Categories!$A$2:$A$21,0)),""))</f>
      </c>
      <c r="F94" s="21">
        <f>IF(OR(D94="",N(E94)=0),"",D94/E94)</f>
      </c>
      <c r="G94" s="22">
        <f>IF(C94="","",MAX(0,(Dashboard!$B$2-C94)/365.25))</f>
      </c>
      <c r="H94" s="21">
        <f>IF(F94="","",MIN(D94,F94*G94))</f>
      </c>
      <c r="I94" s="21">
        <f>IF(D94="","",D94-N(H94))</f>
      </c>
    </row>
    <row r="95" spans="1:9" x14ac:dyDescent="0.25">
      <c r="A95" s="14"/>
      <c r="B95" s="14"/>
      <c r="C95" s="18"/>
      <c r="D95" s="19"/>
      <c r="E95" s="23">
        <f>IF(B95="","",IFERROR(INDEX(Categories!$B$2:$B$21,MATCH(B95,Categories!$A$2:$A$21,0)),""))</f>
      </c>
      <c r="F95" s="24">
        <f>IF(OR(D95="",N(E95)=0),"",D95/E95)</f>
      </c>
      <c r="G95" s="25">
        <f>IF(C95="","",MAX(0,(Dashboard!$B$2-C95)/365.25))</f>
      </c>
      <c r="H95" s="24">
        <f>IF(F95="","",MIN(D95,F95*G95))</f>
      </c>
      <c r="I95" s="24">
        <f>IF(D95="","",D95-N(H95))</f>
      </c>
    </row>
    <row r="96" spans="1:9" x14ac:dyDescent="0.25">
      <c r="A96" s="14"/>
      <c r="B96" s="14"/>
      <c r="C96" s="18"/>
      <c r="D96" s="19"/>
      <c r="E96" s="20">
        <f>IF(B96="","",IFERROR(INDEX(Categories!$B$2:$B$21,MATCH(B96,Categories!$A$2:$A$21,0)),""))</f>
      </c>
      <c r="F96" s="21">
        <f>IF(OR(D96="",N(E96)=0),"",D96/E96)</f>
      </c>
      <c r="G96" s="22">
        <f>IF(C96="","",MAX(0,(Dashboard!$B$2-C96)/365.25))</f>
      </c>
      <c r="H96" s="21">
        <f>IF(F96="","",MIN(D96,F96*G96))</f>
      </c>
      <c r="I96" s="21">
        <f>IF(D96="","",D96-N(H96))</f>
      </c>
    </row>
    <row r="97" spans="1:9" x14ac:dyDescent="0.25">
      <c r="A97" s="14"/>
      <c r="B97" s="14"/>
      <c r="C97" s="18"/>
      <c r="D97" s="19"/>
      <c r="E97" s="23">
        <f>IF(B97="","",IFERROR(INDEX(Categories!$B$2:$B$21,MATCH(B97,Categories!$A$2:$A$21,0)),""))</f>
      </c>
      <c r="F97" s="24">
        <f>IF(OR(D97="",N(E97)=0),"",D97/E97)</f>
      </c>
      <c r="G97" s="25">
        <f>IF(C97="","",MAX(0,(Dashboard!$B$2-C97)/365.25))</f>
      </c>
      <c r="H97" s="24">
        <f>IF(F97="","",MIN(D97,F97*G97))</f>
      </c>
      <c r="I97" s="24">
        <f>IF(D97="","",D97-N(H97))</f>
      </c>
    </row>
    <row r="98" spans="1:9" x14ac:dyDescent="0.25">
      <c r="A98" s="14"/>
      <c r="B98" s="14"/>
      <c r="C98" s="18"/>
      <c r="D98" s="19"/>
      <c r="E98" s="20">
        <f>IF(B98="","",IFERROR(INDEX(Categories!$B$2:$B$21,MATCH(B98,Categories!$A$2:$A$21,0)),""))</f>
      </c>
      <c r="F98" s="21">
        <f>IF(OR(D98="",N(E98)=0),"",D98/E98)</f>
      </c>
      <c r="G98" s="22">
        <f>IF(C98="","",MAX(0,(Dashboard!$B$2-C98)/365.25))</f>
      </c>
      <c r="H98" s="21">
        <f>IF(F98="","",MIN(D98,F98*G98))</f>
      </c>
      <c r="I98" s="21">
        <f>IF(D98="","",D98-N(H98))</f>
      </c>
    </row>
    <row r="99" spans="1:9" x14ac:dyDescent="0.25">
      <c r="A99" s="14"/>
      <c r="B99" s="14"/>
      <c r="C99" s="18"/>
      <c r="D99" s="19"/>
      <c r="E99" s="23">
        <f>IF(B99="","",IFERROR(INDEX(Categories!$B$2:$B$21,MATCH(B99,Categories!$A$2:$A$21,0)),""))</f>
      </c>
      <c r="F99" s="24">
        <f>IF(OR(D99="",N(E99)=0),"",D99/E99)</f>
      </c>
      <c r="G99" s="25">
        <f>IF(C99="","",MAX(0,(Dashboard!$B$2-C99)/365.25))</f>
      </c>
      <c r="H99" s="24">
        <f>IF(F99="","",MIN(D99,F99*G99))</f>
      </c>
      <c r="I99" s="24">
        <f>IF(D99="","",D99-N(H99))</f>
      </c>
    </row>
    <row r="100" spans="1:9" x14ac:dyDescent="0.25">
      <c r="A100" s="14"/>
      <c r="B100" s="14"/>
      <c r="C100" s="18"/>
      <c r="D100" s="19"/>
      <c r="E100" s="20">
        <f>IF(B100="","",IFERROR(INDEX(Categories!$B$2:$B$21,MATCH(B100,Categories!$A$2:$A$21,0)),""))</f>
      </c>
      <c r="F100" s="21">
        <f>IF(OR(D100="",N(E100)=0),"",D100/E100)</f>
      </c>
      <c r="G100" s="22">
        <f>IF(C100="","",MAX(0,(Dashboard!$B$2-C100)/365.25))</f>
      </c>
      <c r="H100" s="21">
        <f>IF(F100="","",MIN(D100,F100*G100))</f>
      </c>
      <c r="I100" s="21">
        <f>IF(D100="","",D100-N(H100))</f>
      </c>
    </row>
    <row r="101" spans="1:9" x14ac:dyDescent="0.25">
      <c r="A101" s="14"/>
      <c r="B101" s="14"/>
      <c r="C101" s="18"/>
      <c r="D101" s="19"/>
      <c r="E101" s="23">
        <f>IF(B101="","",IFERROR(INDEX(Categories!$B$2:$B$21,MATCH(B101,Categories!$A$2:$A$21,0)),""))</f>
      </c>
      <c r="F101" s="24">
        <f>IF(OR(D101="",N(E101)=0),"",D101/E101)</f>
      </c>
      <c r="G101" s="25">
        <f>IF(C101="","",MAX(0,(Dashboard!$B$2-C101)/365.25))</f>
      </c>
      <c r="H101" s="24">
        <f>IF(F101="","",MIN(D101,F101*G101))</f>
      </c>
      <c r="I101" s="24">
        <f>IF(D101="","",D101-N(H101))</f>
      </c>
    </row>
  </sheetData>
  <sheetProtection sheet="1" formatColumns="0" formatRows="0" sort="0" autoFilter="0"/>
  <dataValidations count="2">
    <dataValidation type="list" allowBlank="1" sqref="B10:B101">
      <formula1>=Categories!$A$2:$A$21</formula1>
    </dataValidation>
    <dataValidation type="list" allowBlank="1" sqref="B2:B101">
      <formula1>=Categories!$A$2:$A$21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C7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8" customWidth="1"/>
    <col min="3" max="3" width="18" customWidth="1"/>
  </cols>
  <sheetData>
    <row r="1" spans="2:2" x14ac:dyDescent="0.25">
      <c r="B1" s="26" t="s">
        <v>36</v>
      </c>
    </row>
    <row r="2" spans="2:3" x14ac:dyDescent="0.25">
      <c r="B2" s="27" t="s">
        <v>37</v>
      </c>
      <c r="C2" s="18">
        <v>46226.17661359954</v>
      </c>
    </row>
    <row r="4" spans="2:3" x14ac:dyDescent="0.25">
      <c r="B4" s="27" t="s">
        <v>38</v>
      </c>
      <c r="C4" s="20">
        <f>COUNT(Assets!D2:D101)</f>
      </c>
    </row>
    <row r="5" spans="2:3" x14ac:dyDescent="0.25">
      <c r="B5" s="27" t="s">
        <v>39</v>
      </c>
      <c r="C5" s="21">
        <f>SUM(Assets!D2:D101)</f>
      </c>
    </row>
    <row r="6" spans="2:3" x14ac:dyDescent="0.25">
      <c r="B6" s="27" t="s">
        <v>40</v>
      </c>
      <c r="C6" s="21">
        <f>SUM(Assets!H2:H101)</f>
      </c>
    </row>
    <row r="7" spans="2:3" x14ac:dyDescent="0.25">
      <c r="B7" s="27" t="s">
        <v>41</v>
      </c>
      <c r="C7" s="21">
        <f>SUM(Assets!I2:I101)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Categories</vt:lpstr>
      <vt:lpstr>Assets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