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Rates" sheetId="2" state="visible" r:id="rId2"/>
    <sheet name="Payroll" sheetId="3" state="visible" r:id="rId3"/>
    <sheet name="Payslip" sheetId="4" state="visible" r:id="rId4"/>
  </sheets>
  <definedNames>
    <definedName name="_xlnm.Print_Titles" localSheetId="2">'Payroll'!$4:$4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#,##0;[Red]-#,##0"/>
    <numFmt numFmtId="166" formatCode="&quot;KES &quot;#,##0"/>
  </numFmts>
  <fonts count="29">
    <font>
      <name val="Calibri"/>
      <family val="2"/>
      <color theme="1"/>
      <sz val="11"/>
      <scheme val="minor"/>
    </font>
    <font>
      <name val="Arial"/>
      <b val="1"/>
      <color rgb="001A2847"/>
      <sz val="24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10.5"/>
    </font>
    <font>
      <name val="Arial"/>
      <b val="1"/>
      <color rgb="005B6675"/>
      <sz val="9.5"/>
    </font>
    <font>
      <name val="Arial"/>
      <color rgb="0016233F"/>
      <sz val="10.5"/>
    </font>
    <font>
      <name val="Arial"/>
      <color rgb="007A5B00"/>
      <sz val="11"/>
    </font>
    <font>
      <name val="Arial"/>
      <color rgb="005B6675"/>
    </font>
    <font>
      <name val="Arial"/>
      <i val="1"/>
      <color rgb="005B6675"/>
      <sz val="9"/>
    </font>
    <font>
      <name val="Arial"/>
      <i val="1"/>
      <color rgb="005B6675"/>
      <sz val="9.5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color rgb="005B6675"/>
      <sz val="9"/>
    </font>
    <font>
      <name val="Arial"/>
      <b val="1"/>
      <color rgb="0016233F"/>
      <sz val="10"/>
    </font>
    <font>
      <name val="Arial"/>
      <i val="1"/>
      <color rgb="005B6675"/>
      <sz val="10"/>
    </font>
    <font>
      <name val="Arial"/>
      <b val="1"/>
      <color rgb="00FFFFFF"/>
    </font>
    <font>
      <name val="Arial"/>
      <b val="1"/>
      <color rgb="00FFFFFF"/>
      <sz val="10"/>
    </font>
    <font>
      <name val="Arial"/>
      <b val="1"/>
      <color rgb="001A2847"/>
      <sz val="10.5"/>
    </font>
    <font>
      <name val="Arial"/>
      <b val="1"/>
      <color rgb="001A2847"/>
      <sz val="22"/>
    </font>
    <font>
      <name val="Arial"/>
      <color rgb="00FFFFFF"/>
      <sz val="8"/>
    </font>
    <font>
      <name val="Arial"/>
      <b val="1"/>
      <color rgb="0016233F"/>
      <sz val="11"/>
    </font>
    <font>
      <name val="Arial"/>
      <b val="1"/>
      <color rgb="00FFFFFF"/>
      <sz val="15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10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/>
      <right/>
      <top style="thin">
        <color rgb="00D8DDD3"/>
      </top>
      <bottom/>
      <diagonal/>
    </border>
    <border>
      <left/>
      <right style="thin">
        <color rgb="00D8DDD3"/>
      </right>
      <top style="thin">
        <color rgb="00D8DDD3"/>
      </top>
      <bottom/>
      <diagonal/>
    </border>
    <border>
      <left/>
      <right style="thin">
        <color rgb="00D8DDD3"/>
      </right>
      <top style="thin">
        <color rgb="00D8DDD3"/>
      </top>
      <bottom style="thin">
        <color rgb="00D8DDD3"/>
      </bottom>
      <diagonal/>
    </border>
    <border>
      <left/>
      <right/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/>
      <diagonal/>
    </border>
    <border>
      <left/>
      <right style="thin">
        <color rgb="00C98A12"/>
      </right>
      <top style="thin">
        <color rgb="00C98A12"/>
      </top>
      <bottom style="thin">
        <color rgb="00C98A12"/>
      </bottom>
      <diagonal/>
    </border>
    <border>
      <left/>
      <right/>
      <top style="thin">
        <color rgb="00D8DDD3"/>
      </top>
      <bottom style="thin">
        <color rgb="00D8DDD3"/>
      </bottom>
      <diagonal/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10" fillId="2" borderId="0" applyAlignment="1" pivotButton="0" quotePrefix="0" xfId="0">
      <alignment vertical="center" indent="1"/>
    </xf>
    <xf numFmtId="0" fontId="11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wrapText="1"/>
    </xf>
    <xf numFmtId="3" fontId="13" fillId="5" borderId="1" applyAlignment="1" applyProtection="1" pivotButton="0" quotePrefix="0" xfId="0">
      <alignment horizontal="right" vertical="center"/>
      <protection locked="0" hidden="0"/>
    </xf>
    <xf numFmtId="164" fontId="13" fillId="5" borderId="1" applyAlignment="1" applyProtection="1" pivotButton="0" quotePrefix="0" xfId="0">
      <alignment horizontal="center" vertical="center"/>
      <protection locked="0" hidden="0"/>
    </xf>
    <xf numFmtId="0" fontId="15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center" vertical="center"/>
    </xf>
    <xf numFmtId="164" fontId="13" fillId="5" borderId="1" applyAlignment="1" applyProtection="1" pivotButton="0" quotePrefix="0" xfId="0">
      <alignment horizontal="right" vertical="center"/>
      <protection locked="0" hidden="0"/>
    </xf>
    <xf numFmtId="10" fontId="13" fillId="5" borderId="1" applyAlignment="1" applyProtection="1" pivotButton="0" quotePrefix="0" xfId="0">
      <alignment horizontal="right" vertical="center"/>
      <protection locked="0" hidden="0"/>
    </xf>
    <xf numFmtId="0" fontId="16" fillId="0" borderId="0" applyAlignment="1" pivotButton="0" quotePrefix="0" xfId="0">
      <alignment vertical="top" wrapText="1"/>
    </xf>
    <xf numFmtId="0" fontId="17" fillId="2" borderId="2" applyAlignment="1" pivotButton="0" quotePrefix="0" xfId="0">
      <alignment horizontal="center" vertical="center" wrapText="1"/>
    </xf>
    <xf numFmtId="0" fontId="19" fillId="0" borderId="2" applyAlignment="1" pivotButton="0" quotePrefix="0" xfId="0">
      <alignment horizontal="center" vertical="center"/>
    </xf>
    <xf numFmtId="0" fontId="21" fillId="0" borderId="2" applyAlignment="1" applyProtection="1" pivotButton="0" quotePrefix="0" xfId="0">
      <alignment horizontal="left" vertical="center" wrapText="1"/>
      <protection locked="0" hidden="0"/>
    </xf>
    <xf numFmtId="0" fontId="21" fillId="0" borderId="2" applyAlignment="1" applyProtection="1" pivotButton="0" quotePrefix="0" xfId="0">
      <alignment horizontal="center" vertical="center"/>
      <protection locked="0" hidden="0"/>
    </xf>
    <xf numFmtId="165" fontId="21" fillId="0" borderId="2" applyAlignment="1" applyProtection="1" pivotButton="0" quotePrefix="0" xfId="0">
      <alignment horizontal="right" vertical="center"/>
      <protection locked="0" hidden="0"/>
    </xf>
    <xf numFmtId="165" fontId="18" fillId="0" borderId="2" applyAlignment="1" pivotButton="0" quotePrefix="0" xfId="0">
      <alignment horizontal="right" vertical="center"/>
    </xf>
    <xf numFmtId="165" fontId="18" fillId="0" borderId="2" applyAlignment="1" applyProtection="1" pivotButton="0" quotePrefix="0" xfId="0">
      <alignment horizontal="right" vertical="center"/>
      <protection locked="0" hidden="0"/>
    </xf>
    <xf numFmtId="165" fontId="20" fillId="0" borderId="2" applyAlignment="1" pivotButton="0" quotePrefix="0" xfId="0">
      <alignment horizontal="right" vertical="center"/>
    </xf>
    <xf numFmtId="0" fontId="19" fillId="6" borderId="2" applyAlignment="1" pivotButton="0" quotePrefix="0" xfId="0">
      <alignment horizontal="center" vertical="center"/>
    </xf>
    <xf numFmtId="0" fontId="18" fillId="6" borderId="2" applyAlignment="1" applyProtection="1" pivotButton="0" quotePrefix="0" xfId="0">
      <alignment horizontal="left" vertical="center" wrapText="1"/>
      <protection locked="0" hidden="0"/>
    </xf>
    <xf numFmtId="0" fontId="18" fillId="6" borderId="2" applyAlignment="1" applyProtection="1" pivotButton="0" quotePrefix="0" xfId="0">
      <alignment horizontal="center" vertical="center"/>
      <protection locked="0" hidden="0"/>
    </xf>
    <xf numFmtId="165" fontId="18" fillId="6" borderId="2" applyAlignment="1" applyProtection="1" pivotButton="0" quotePrefix="0" xfId="0">
      <alignment horizontal="right" vertical="center"/>
      <protection locked="0" hidden="0"/>
    </xf>
    <xf numFmtId="165" fontId="18" fillId="6" borderId="2" applyAlignment="1" pivotButton="0" quotePrefix="0" xfId="0">
      <alignment horizontal="right" vertical="center"/>
    </xf>
    <xf numFmtId="165" fontId="20" fillId="6" borderId="2" applyAlignment="1" pivotButton="0" quotePrefix="0" xfId="0">
      <alignment horizontal="right" vertical="center"/>
    </xf>
    <xf numFmtId="0" fontId="18" fillId="0" borderId="2" applyAlignment="1" applyProtection="1" pivotButton="0" quotePrefix="0" xfId="0">
      <alignment horizontal="left" vertical="center" wrapText="1"/>
      <protection locked="0" hidden="0"/>
    </xf>
    <xf numFmtId="0" fontId="18" fillId="0" borderId="2" applyAlignment="1" applyProtection="1" pivotButton="0" quotePrefix="0" xfId="0">
      <alignment horizontal="center" vertical="center"/>
      <protection locked="0" hidden="0"/>
    </xf>
    <xf numFmtId="0" fontId="22" fillId="3" borderId="0" applyAlignment="1" pivotButton="0" quotePrefix="0" xfId="0">
      <alignment vertical="center" indent="1"/>
    </xf>
    <xf numFmtId="0" fontId="0" fillId="3" borderId="2" pivotButton="0" quotePrefix="0" xfId="0"/>
    <xf numFmtId="165" fontId="23" fillId="3" borderId="2" applyAlignment="1" pivotButton="0" quotePrefix="0" xfId="0">
      <alignment horizontal="right" vertical="center"/>
    </xf>
    <xf numFmtId="0" fontId="23" fillId="2" borderId="0" applyAlignment="1" pivotButton="0" quotePrefix="0" xfId="0">
      <alignment vertical="center" indent="1"/>
    </xf>
    <xf numFmtId="0" fontId="18" fillId="0" borderId="2" applyAlignment="1" pivotButton="0" quotePrefix="0" xfId="0">
      <alignment vertical="center" indent="1"/>
    </xf>
    <xf numFmtId="165" fontId="24" fillId="0" borderId="2" applyAlignment="1" pivotButton="0" quotePrefix="0" xfId="0">
      <alignment horizontal="right" vertical="center"/>
    </xf>
    <xf numFmtId="0" fontId="0" fillId="0" borderId="5" pivotButton="0" quotePrefix="0" xfId="0"/>
    <xf numFmtId="0" fontId="26" fillId="0" borderId="0" pivotButton="0" quotePrefix="0" xfId="0"/>
    <xf numFmtId="0" fontId="25" fillId="0" borderId="0" applyAlignment="1" pivotButton="0" quotePrefix="0" xfId="0">
      <alignment vertical="center"/>
    </xf>
    <xf numFmtId="0" fontId="5" fillId="0" borderId="0" pivotButton="0" quotePrefix="0" xfId="0"/>
    <xf numFmtId="0" fontId="20" fillId="0" borderId="0" pivotButton="0" quotePrefix="0" xfId="0"/>
    <xf numFmtId="0" fontId="13" fillId="5" borderId="1" applyAlignment="1" applyProtection="1" pivotButton="0" quotePrefix="0" xfId="0">
      <alignment horizontal="left" vertical="center" wrapText="1"/>
      <protection locked="0" hidden="0"/>
    </xf>
    <xf numFmtId="0" fontId="0" fillId="0" borderId="8" applyProtection="1" pivotButton="0" quotePrefix="0" xfId="0">
      <protection locked="0" hidden="0"/>
    </xf>
    <xf numFmtId="0" fontId="23" fillId="7" borderId="0" applyAlignment="1" pivotButton="0" quotePrefix="0" xfId="0">
      <alignment vertical="center" indent="1"/>
    </xf>
    <xf numFmtId="0" fontId="12" fillId="0" borderId="2" applyAlignment="1" pivotButton="0" quotePrefix="0" xfId="0">
      <alignment indent="1"/>
    </xf>
    <xf numFmtId="165" fontId="12" fillId="0" borderId="2" applyAlignment="1" pivotButton="0" quotePrefix="0" xfId="0">
      <alignment horizontal="right" vertical="center"/>
    </xf>
    <xf numFmtId="0" fontId="4" fillId="4" borderId="2" applyAlignment="1" pivotButton="0" quotePrefix="0" xfId="0">
      <alignment indent="1"/>
    </xf>
    <xf numFmtId="165" fontId="27" fillId="4" borderId="2" applyAlignment="1" pivotButton="0" quotePrefix="0" xfId="0">
      <alignment horizontal="right" vertical="center"/>
    </xf>
    <xf numFmtId="0" fontId="28" fillId="3" borderId="0" applyAlignment="1" pivotButton="0" quotePrefix="0" xfId="0">
      <alignment vertical="center" indent="1"/>
    </xf>
    <xf numFmtId="166" fontId="28" fillId="3" borderId="0" applyAlignment="1" pivotButton="0" quotePrefix="0" xfId="0">
      <alignment horizontal="right" vertical="center"/>
    </xf>
    <xf numFmtId="0" fontId="15" fillId="0" borderId="0" applyAlignment="1" pivotButton="0" quotePrefix="0" xfId="0">
      <alignment vertical="top" wrapText="1"/>
    </xf>
    <xf numFmtId="0" fontId="15" fillId="0" borderId="0" applyAlignment="1" pivotButton="0" quotePrefix="0" xfId="0">
      <alignment horizontal="left" vertical="center" indent="1"/>
    </xf>
    <xf numFmtId="0" fontId="0" fillId="0" borderId="9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  <col width="5" customWidth="1" min="4" max="4"/>
  </cols>
  <sheetData>
    <row r="2">
      <c r="B2" s="1" t="inlineStr">
        <is>
          <t>Kenya Payroll &amp; PAYE Calculator</t>
        </is>
      </c>
    </row>
    <row r="3">
      <c r="B3" s="2" t="inlineStr">
        <is>
          <t>PAYE · NSSF · SHIF · Housing Levy — worked out for you</t>
        </is>
      </c>
    </row>
    <row r="6" ht="22" customHeight="1">
      <c r="B6" s="3" t="inlineStr">
        <is>
          <t>HOW TO USE — 3 STEPS</t>
        </is>
      </c>
    </row>
    <row r="7" ht="30" customHeight="1">
      <c r="B7" s="4" t="inlineStr">
        <is>
          <t>1.  Open the Payroll tab</t>
        </is>
      </c>
      <c r="C7" s="5" t="inlineStr">
        <is>
          <t>Type each employee on one row: name, KRA PIN, and their basic pay + allowances (the yellow cells).</t>
        </is>
      </c>
    </row>
    <row r="8" ht="30" customHeight="1">
      <c r="B8" s="4" t="inlineStr">
        <is>
          <t>2.  Read the results instantly</t>
        </is>
      </c>
      <c r="C8" s="5" t="inlineStr">
        <is>
          <t>Gross, NSSF, SHIF, Housing Levy, PAYE, total deductions and NET PAY are worked out automatically, band by band.</t>
        </is>
      </c>
    </row>
    <row r="9" ht="30" customHeight="1">
      <c r="B9" s="4" t="inlineStr">
        <is>
          <t>3.  Print a payslip</t>
        </is>
      </c>
      <c r="C9" s="5" t="inlineStr">
        <is>
          <t>Open the Payslip tab, pick an employee from the dropdown, and print or save as PDF — one clean payslip per person.</t>
        </is>
      </c>
    </row>
    <row r="11" ht="22" customHeight="1">
      <c r="B11" s="3" t="inlineStr">
        <is>
          <t>WHAT TO EDIT</t>
        </is>
      </c>
    </row>
    <row r="12" ht="30" customHeight="1">
      <c r="B12" s="4" t="inlineStr">
        <is>
          <t>Yellow cells only</t>
        </is>
      </c>
      <c r="C12" s="5" t="inlineStr">
        <is>
          <t>On Payroll: name, PIN, basic, house, transport, other allowances, HELB and other deductions. Everything else is a formula.</t>
        </is>
      </c>
    </row>
    <row r="13" ht="30" customHeight="1">
      <c r="B13" s="4" t="inlineStr">
        <is>
          <t>The Rates tab</t>
        </is>
      </c>
      <c r="C13" s="5" t="inlineStr">
        <is>
          <t>Holds every statutory rate (PAYE bands, NSSF, SHIF, Housing Levy). Change a rate in ONE place and the whole workbook updates.</t>
        </is>
      </c>
    </row>
    <row r="14" ht="30" customHeight="1">
      <c r="B14" s="4" t="inlineStr">
        <is>
          <t>Row 5 on Payroll</t>
        </is>
      </c>
      <c r="C14" s="5" t="inlineStr">
        <is>
          <t>Is a worked example (Jane Wanjiku). Type over it, or delete it, and enter your own staff.</t>
        </is>
      </c>
    </row>
    <row r="16" ht="22" customHeight="1">
      <c r="B16" s="3" t="inlineStr">
        <is>
          <t>ACCURACY — PLEASE READ</t>
        </is>
      </c>
    </row>
    <row r="17" ht="30" customHeight="1">
      <c r="B17" s="4" t="inlineStr">
        <is>
          <t>Matches our live tool</t>
        </is>
      </c>
      <c r="C17" s="5" t="inlineStr">
        <is>
          <t>These figures match LeadAfrik's online payslip generator exactly (same bands, same order of deductions).</t>
        </is>
      </c>
    </row>
    <row r="18" ht="30" customHeight="1">
      <c r="B18" s="4" t="inlineStr">
        <is>
          <t>Rates do change by law</t>
        </is>
      </c>
      <c r="C18" s="5" t="inlineStr">
        <is>
          <t>Every rate on the Rates tab is dated and shows its source (KRA / NSSF / SHA). Confirm them before each payroll run — when a rate changes, edit that one cell.</t>
        </is>
      </c>
    </row>
    <row r="20" ht="22" customHeight="1">
      <c r="B20" s="3" t="inlineStr">
        <is>
          <t>WORKS EVERYWHERE</t>
        </is>
      </c>
    </row>
    <row r="21" ht="30" customHeight="1">
      <c r="B21" s="4" t="inlineStr">
        <is>
          <t>Excel or Google Sheets</t>
        </is>
      </c>
      <c r="C21" s="5" t="inlineStr">
        <is>
          <t>Open it in either. Upload to Google Drive to run payroll free from your phone or laptop.</t>
        </is>
      </c>
    </row>
    <row r="23" ht="26" customHeight="1">
      <c r="B23" s="6" t="inlineStr">
        <is>
          <t>Need one polished payslip in seconds? Use our free online generator.</t>
        </is>
      </c>
    </row>
    <row r="24" ht="28" customHeight="1">
      <c r="B24" s="7" t="inlineStr">
        <is>
          <t>leadafrik.com/payslip-generator  —  PAYE, NSSF, SHIF &amp; Housing Levy, always on the current rates.</t>
        </is>
      </c>
    </row>
    <row r="26" ht="18" customHeight="1">
      <c r="B26" s="5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4:C24"/>
    <mergeCell ref="B16:C16"/>
    <mergeCell ref="B2:C2"/>
    <mergeCell ref="B11:C11"/>
    <mergeCell ref="B3:C3"/>
    <mergeCell ref="B20:C20"/>
    <mergeCell ref="B23:C23"/>
    <mergeCell ref="B26:C26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25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8" customWidth="1" min="3" max="3"/>
    <col width="10" customWidth="1" min="4" max="4"/>
    <col width="44" customWidth="1" min="5" max="5"/>
  </cols>
  <sheetData>
    <row r="1" ht="30" customHeight="1">
      <c r="A1" s="8" t="inlineStr">
        <is>
          <t>Statutory Rates</t>
        </is>
      </c>
    </row>
    <row r="2" ht="18" customHeight="1">
      <c r="A2" s="9" t="inlineStr">
        <is>
          <t>Kenya PAYE, NSSF, SHIF &amp; Housing Levy. Edit the yellow cells when the law changes — the whole workbook follows.</t>
        </is>
      </c>
    </row>
    <row r="4" ht="20" customHeight="1">
      <c r="B4" s="10" t="inlineStr">
        <is>
          <t>PAYE — Pay As You Earn (monthly)</t>
        </is>
      </c>
    </row>
    <row r="5">
      <c r="B5" s="11" t="inlineStr">
        <is>
          <t>Band</t>
        </is>
      </c>
      <c r="C5" s="12" t="inlineStr">
        <is>
          <t>Chargeable up to (KES)</t>
        </is>
      </c>
      <c r="D5" s="12" t="inlineStr">
        <is>
          <t>Rate</t>
        </is>
      </c>
      <c r="E5" s="11" t="inlineStr">
        <is>
          <t>Source</t>
        </is>
      </c>
    </row>
    <row r="6">
      <c r="B6" s="13" t="inlineStr">
        <is>
          <t>First 24,000</t>
        </is>
      </c>
      <c r="C6" s="14" t="n">
        <v>24000</v>
      </c>
      <c r="D6" s="15" t="n">
        <v>0.1</v>
      </c>
      <c r="E6" s="16" t="inlineStr">
        <is>
          <t>Finance Act 2023 · from 1 Jul 2023 · kra.go.ke</t>
        </is>
      </c>
    </row>
    <row r="7">
      <c r="B7" s="13" t="inlineStr">
        <is>
          <t>Next — up to 32,333</t>
        </is>
      </c>
      <c r="C7" s="14" t="n">
        <v>32333</v>
      </c>
      <c r="D7" s="15" t="n">
        <v>0.25</v>
      </c>
    </row>
    <row r="8">
      <c r="B8" s="13" t="inlineStr">
        <is>
          <t>Next — up to 500,000</t>
        </is>
      </c>
      <c r="C8" s="14" t="n">
        <v>500000</v>
      </c>
      <c r="D8" s="15" t="n">
        <v>0.3</v>
      </c>
    </row>
    <row r="9">
      <c r="B9" s="13" t="inlineStr">
        <is>
          <t>Next — up to 800,000</t>
        </is>
      </c>
      <c r="C9" s="14" t="n">
        <v>800000</v>
      </c>
      <c r="D9" s="15" t="n">
        <v>0.325</v>
      </c>
    </row>
    <row r="10">
      <c r="B10" s="13" t="inlineStr">
        <is>
          <t>Above 800,000</t>
        </is>
      </c>
      <c r="C10" s="17" t="inlineStr">
        <is>
          <t>—</t>
        </is>
      </c>
      <c r="D10" s="15" t="n">
        <v>0.35</v>
      </c>
    </row>
    <row r="11">
      <c r="B11" s="4" t="inlineStr">
        <is>
          <t>Personal relief (per month)</t>
        </is>
      </c>
      <c r="C11" s="14" t="n">
        <v>2400</v>
      </c>
      <c r="E11" s="16" t="inlineStr">
        <is>
          <t>Finance Act 2017 · KES 2,400/month</t>
        </is>
      </c>
    </row>
    <row r="13" ht="20" customHeight="1">
      <c r="B13" s="10" t="inlineStr">
        <is>
          <t>NSSF (Phase 4 — from Feb 2026)</t>
        </is>
      </c>
    </row>
    <row r="14">
      <c r="B14" s="13" t="inlineStr">
        <is>
          <t>Contribution rate (each tier)</t>
        </is>
      </c>
      <c r="C14" s="18" t="n">
        <v>0.06</v>
      </c>
      <c r="E14" s="16" t="inlineStr">
        <is>
          <t>NSSF Act 2013 · nssf.or.ke</t>
        </is>
      </c>
    </row>
    <row r="15">
      <c r="B15" s="13" t="inlineStr">
        <is>
          <t>Tier I limit — LEL (KES)</t>
        </is>
      </c>
      <c r="C15" s="14" t="n">
        <v>9000</v>
      </c>
      <c r="E15" s="16" t="inlineStr">
        <is>
          <t>Lower Earnings Limit · from 1 Feb 2026</t>
        </is>
      </c>
    </row>
    <row r="16">
      <c r="B16" s="13" t="inlineStr">
        <is>
          <t>Tier II limit — UEL (KES)</t>
        </is>
      </c>
      <c r="C16" s="14" t="n">
        <v>108000</v>
      </c>
      <c r="E16" s="16" t="inlineStr">
        <is>
          <t>Upper Earnings Limit · from 1 Feb 2026</t>
        </is>
      </c>
    </row>
    <row r="18" ht="20" customHeight="1">
      <c r="B18" s="10" t="inlineStr">
        <is>
          <t>SHIF / SHA</t>
        </is>
      </c>
    </row>
    <row r="19">
      <c r="B19" s="13" t="inlineStr">
        <is>
          <t>Rate (% of gross)</t>
        </is>
      </c>
      <c r="C19" s="19" t="n">
        <v>0.0275</v>
      </c>
      <c r="E19" s="16" t="inlineStr">
        <is>
          <t>Social Health Insurance Act 2023 · from 1 Oct 2024 · sha.go.ke</t>
        </is>
      </c>
    </row>
    <row r="21" ht="20" customHeight="1">
      <c r="B21" s="10" t="inlineStr">
        <is>
          <t>Affordable Housing Levy</t>
        </is>
      </c>
    </row>
    <row r="22">
      <c r="B22" s="13" t="inlineStr">
        <is>
          <t>Rate — employee (employer matches)</t>
        </is>
      </c>
      <c r="C22" s="18" t="n">
        <v>0.015</v>
      </c>
      <c r="E22" s="16" t="inlineStr">
        <is>
          <t>Affordable Housing Act 2024 · from 19 Mar 2024</t>
        </is>
      </c>
    </row>
    <row r="24">
      <c r="B24" s="20" t="inlineStr">
        <is>
          <t>These rates match LeadAfrik's live payslip generator. Statutory rates change by law — always confirm the current figures at the linked sources (kra.go.ke, nssf.or.ke, sha.go.ke) before running payroll, and edit the yellow cell if one has moved.</t>
        </is>
      </c>
    </row>
    <row r="25"/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7">
    <mergeCell ref="B18:E18"/>
    <mergeCell ref="B4:E4"/>
    <mergeCell ref="A2:E2"/>
    <mergeCell ref="B13:E13"/>
    <mergeCell ref="B21:E21"/>
    <mergeCell ref="A1:E1"/>
    <mergeCell ref="B24:E25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Q72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0" customWidth="1" min="2" max="2"/>
    <col width="15" customWidth="1" min="3" max="3"/>
    <col width="10" customWidth="1" min="4" max="4"/>
    <col width="10" customWidth="1" min="5" max="5"/>
    <col width="10" customWidth="1" min="6" max="6"/>
    <col width="11" customWidth="1" min="7" max="7"/>
    <col width="11" customWidth="1" min="8" max="8"/>
    <col width="10" customWidth="1" min="9" max="9"/>
    <col width="10" customWidth="1" min="10" max="10"/>
    <col width="10" customWidth="1" min="11" max="11"/>
    <col width="11" customWidth="1" min="12" max="12"/>
    <col width="11" customWidth="1" min="13" max="13"/>
    <col width="9" customWidth="1" min="14" max="14"/>
    <col width="11" customWidth="1" min="15" max="15"/>
    <col width="11" customWidth="1" min="16" max="16"/>
    <col width="12" customWidth="1" min="17" max="17"/>
  </cols>
  <sheetData>
    <row r="1" ht="30" customHeight="1">
      <c r="A1" s="8" t="inlineStr">
        <is>
          <t>Payroll Register</t>
        </is>
      </c>
    </row>
    <row r="2" ht="18" customHeight="1">
      <c r="A2" s="9" t="inlineStr">
        <is>
          <t>One row per employee. Fill the yellow cells; every deduction and NET PAY works out on its own.</t>
        </is>
      </c>
    </row>
    <row r="4" ht="30" customHeight="1">
      <c r="A4" s="21" t="inlineStr">
        <is>
          <t>#</t>
        </is>
      </c>
      <c r="B4" s="21" t="inlineStr">
        <is>
          <t>Employee Name</t>
        </is>
      </c>
      <c r="C4" s="21" t="inlineStr">
        <is>
          <t>KRA PIN</t>
        </is>
      </c>
      <c r="D4" s="21" t="inlineStr">
        <is>
          <t>Basic</t>
        </is>
      </c>
      <c r="E4" s="21" t="inlineStr">
        <is>
          <t>House</t>
        </is>
      </c>
      <c r="F4" s="21" t="inlineStr">
        <is>
          <t>Transport</t>
        </is>
      </c>
      <c r="G4" s="21" t="inlineStr">
        <is>
          <t>Other Allow.</t>
        </is>
      </c>
      <c r="H4" s="21" t="inlineStr">
        <is>
          <t>GROSS</t>
        </is>
      </c>
      <c r="I4" s="21" t="inlineStr">
        <is>
          <t>NSSF</t>
        </is>
      </c>
      <c r="J4" s="21" t="inlineStr">
        <is>
          <t>SHIF</t>
        </is>
      </c>
      <c r="K4" s="21" t="inlineStr">
        <is>
          <t>Housing</t>
        </is>
      </c>
      <c r="L4" s="21" t="inlineStr">
        <is>
          <t>Taxable</t>
        </is>
      </c>
      <c r="M4" s="21" t="inlineStr">
        <is>
          <t>PAYE</t>
        </is>
      </c>
      <c r="N4" s="21" t="inlineStr">
        <is>
          <t>HELB</t>
        </is>
      </c>
      <c r="O4" s="21" t="inlineStr">
        <is>
          <t>Other Ded.</t>
        </is>
      </c>
      <c r="P4" s="21" t="inlineStr">
        <is>
          <t>Total Ded.</t>
        </is>
      </c>
      <c r="Q4" s="21" t="inlineStr">
        <is>
          <t>NET PAY</t>
        </is>
      </c>
    </row>
    <row r="5">
      <c r="A5" s="22">
        <f>IF($B5="","",ROW()-4)</f>
        <v/>
      </c>
      <c r="B5" s="23" t="inlineStr">
        <is>
          <t>Jane Wanjiku (example — type over)</t>
        </is>
      </c>
      <c r="C5" s="24" t="inlineStr">
        <is>
          <t>A012345678X</t>
        </is>
      </c>
      <c r="D5" s="25" t="n">
        <v>50000</v>
      </c>
      <c r="E5" s="25" t="n">
        <v>15000</v>
      </c>
      <c r="F5" s="25" t="n">
        <v>8000</v>
      </c>
      <c r="G5" s="25" t="n">
        <v>2000</v>
      </c>
      <c r="H5" s="26">
        <f>IF($B5="","",SUM($D5:$G5))</f>
        <v/>
      </c>
      <c r="I5" s="26">
        <f>IF($B5="","",MIN(SUM($D5:$G5),Rates!$C$15)*Rates!$C$14+MAX(0,MIN(SUM($D5:$G5),Rates!$C$16)-Rates!$C$15)*Rates!$C$14)</f>
        <v/>
      </c>
      <c r="J5" s="26">
        <f>IF($B5="","",SUM($D5:$G5)*Rates!$C$19)</f>
        <v/>
      </c>
      <c r="K5" s="26">
        <f>IF($B5="","",SUM($D5:$G5)*Rates!$C$22)</f>
        <v/>
      </c>
      <c r="L5" s="26">
        <f>IF($B5="","",MAX(0,SUM($D5:$G5)-I5-J5-K5))</f>
        <v/>
      </c>
      <c r="M5" s="26">
        <f>IF($B5="","",MAX(0,(MIN(L5,Rates!$C$6)*Rates!$D$6+MAX(0,MIN(L5,Rates!$C$7)-Rates!$C$6)*Rates!$D$7+MAX(0,MIN(L5,Rates!$C$8)-Rates!$C$7)*Rates!$D$8+MAX(0,MIN(L5,Rates!$C$9)-Rates!$C$8)*Rates!$D$9+MAX(0,L5-Rates!$C$9)*Rates!$D$10)-Rates!$C$11))</f>
        <v/>
      </c>
      <c r="N5" s="27" t="n"/>
      <c r="O5" s="27" t="n"/>
      <c r="P5" s="26">
        <f>IF($B5="","",M5+I5+J5+K5+N5+O5)</f>
        <v/>
      </c>
      <c r="Q5" s="28">
        <f>IF($B5="","",H5-P5)</f>
        <v/>
      </c>
    </row>
    <row r="6">
      <c r="A6" s="29">
        <f>IF($B6="","",ROW()-4)</f>
        <v/>
      </c>
      <c r="B6" s="30" t="n"/>
      <c r="C6" s="31" t="n"/>
      <c r="D6" s="32" t="n"/>
      <c r="E6" s="32" t="n"/>
      <c r="F6" s="32" t="n"/>
      <c r="G6" s="32" t="n"/>
      <c r="H6" s="33">
        <f>IF($B6="","",SUM($D6:$G6))</f>
        <v/>
      </c>
      <c r="I6" s="33">
        <f>IF($B6="","",MIN(SUM($D6:$G6),Rates!$C$15)*Rates!$C$14+MAX(0,MIN(SUM($D6:$G6),Rates!$C$16)-Rates!$C$15)*Rates!$C$14)</f>
        <v/>
      </c>
      <c r="J6" s="33">
        <f>IF($B6="","",SUM($D6:$G6)*Rates!$C$19)</f>
        <v/>
      </c>
      <c r="K6" s="33">
        <f>IF($B6="","",SUM($D6:$G6)*Rates!$C$22)</f>
        <v/>
      </c>
      <c r="L6" s="33">
        <f>IF($B6="","",MAX(0,SUM($D6:$G6)-I6-J6-K6))</f>
        <v/>
      </c>
      <c r="M6" s="33">
        <f>IF($B6="","",MAX(0,(MIN(L6,Rates!$C$6)*Rates!$D$6+MAX(0,MIN(L6,Rates!$C$7)-Rates!$C$6)*Rates!$D$7+MAX(0,MIN(L6,Rates!$C$8)-Rates!$C$7)*Rates!$D$8+MAX(0,MIN(L6,Rates!$C$9)-Rates!$C$8)*Rates!$D$9+MAX(0,L6-Rates!$C$9)*Rates!$D$10)-Rates!$C$11))</f>
        <v/>
      </c>
      <c r="N6" s="32" t="n"/>
      <c r="O6" s="32" t="n"/>
      <c r="P6" s="33">
        <f>IF($B6="","",M6+I6+J6+K6+N6+O6)</f>
        <v/>
      </c>
      <c r="Q6" s="34">
        <f>IF($B6="","",H6-P6)</f>
        <v/>
      </c>
    </row>
    <row r="7">
      <c r="A7" s="22">
        <f>IF($B7="","",ROW()-4)</f>
        <v/>
      </c>
      <c r="B7" s="35" t="n"/>
      <c r="C7" s="36" t="n"/>
      <c r="D7" s="27" t="n"/>
      <c r="E7" s="27" t="n"/>
      <c r="F7" s="27" t="n"/>
      <c r="G7" s="27" t="n"/>
      <c r="H7" s="26">
        <f>IF($B7="","",SUM($D7:$G7))</f>
        <v/>
      </c>
      <c r="I7" s="26">
        <f>IF($B7="","",MIN(SUM($D7:$G7),Rates!$C$15)*Rates!$C$14+MAX(0,MIN(SUM($D7:$G7),Rates!$C$16)-Rates!$C$15)*Rates!$C$14)</f>
        <v/>
      </c>
      <c r="J7" s="26">
        <f>IF($B7="","",SUM($D7:$G7)*Rates!$C$19)</f>
        <v/>
      </c>
      <c r="K7" s="26">
        <f>IF($B7="","",SUM($D7:$G7)*Rates!$C$22)</f>
        <v/>
      </c>
      <c r="L7" s="26">
        <f>IF($B7="","",MAX(0,SUM($D7:$G7)-I7-J7-K7))</f>
        <v/>
      </c>
      <c r="M7" s="26">
        <f>IF($B7="","",MAX(0,(MIN(L7,Rates!$C$6)*Rates!$D$6+MAX(0,MIN(L7,Rates!$C$7)-Rates!$C$6)*Rates!$D$7+MAX(0,MIN(L7,Rates!$C$8)-Rates!$C$7)*Rates!$D$8+MAX(0,MIN(L7,Rates!$C$9)-Rates!$C$8)*Rates!$D$9+MAX(0,L7-Rates!$C$9)*Rates!$D$10)-Rates!$C$11))</f>
        <v/>
      </c>
      <c r="N7" s="27" t="n"/>
      <c r="O7" s="27" t="n"/>
      <c r="P7" s="26">
        <f>IF($B7="","",M7+I7+J7+K7+N7+O7)</f>
        <v/>
      </c>
      <c r="Q7" s="28">
        <f>IF($B7="","",H7-P7)</f>
        <v/>
      </c>
    </row>
    <row r="8">
      <c r="A8" s="29">
        <f>IF($B8="","",ROW()-4)</f>
        <v/>
      </c>
      <c r="B8" s="30" t="n"/>
      <c r="C8" s="31" t="n"/>
      <c r="D8" s="32" t="n"/>
      <c r="E8" s="32" t="n"/>
      <c r="F8" s="32" t="n"/>
      <c r="G8" s="32" t="n"/>
      <c r="H8" s="33">
        <f>IF($B8="","",SUM($D8:$G8))</f>
        <v/>
      </c>
      <c r="I8" s="33">
        <f>IF($B8="","",MIN(SUM($D8:$G8),Rates!$C$15)*Rates!$C$14+MAX(0,MIN(SUM($D8:$G8),Rates!$C$16)-Rates!$C$15)*Rates!$C$14)</f>
        <v/>
      </c>
      <c r="J8" s="33">
        <f>IF($B8="","",SUM($D8:$G8)*Rates!$C$19)</f>
        <v/>
      </c>
      <c r="K8" s="33">
        <f>IF($B8="","",SUM($D8:$G8)*Rates!$C$22)</f>
        <v/>
      </c>
      <c r="L8" s="33">
        <f>IF($B8="","",MAX(0,SUM($D8:$G8)-I8-J8-K8))</f>
        <v/>
      </c>
      <c r="M8" s="33">
        <f>IF($B8="","",MAX(0,(MIN(L8,Rates!$C$6)*Rates!$D$6+MAX(0,MIN(L8,Rates!$C$7)-Rates!$C$6)*Rates!$D$7+MAX(0,MIN(L8,Rates!$C$8)-Rates!$C$7)*Rates!$D$8+MAX(0,MIN(L8,Rates!$C$9)-Rates!$C$8)*Rates!$D$9+MAX(0,L8-Rates!$C$9)*Rates!$D$10)-Rates!$C$11))</f>
        <v/>
      </c>
      <c r="N8" s="32" t="n"/>
      <c r="O8" s="32" t="n"/>
      <c r="P8" s="33">
        <f>IF($B8="","",M8+I8+J8+K8+N8+O8)</f>
        <v/>
      </c>
      <c r="Q8" s="34">
        <f>IF($B8="","",H8-P8)</f>
        <v/>
      </c>
    </row>
    <row r="9">
      <c r="A9" s="22">
        <f>IF($B9="","",ROW()-4)</f>
        <v/>
      </c>
      <c r="B9" s="35" t="n"/>
      <c r="C9" s="36" t="n"/>
      <c r="D9" s="27" t="n"/>
      <c r="E9" s="27" t="n"/>
      <c r="F9" s="27" t="n"/>
      <c r="G9" s="27" t="n"/>
      <c r="H9" s="26">
        <f>IF($B9="","",SUM($D9:$G9))</f>
        <v/>
      </c>
      <c r="I9" s="26">
        <f>IF($B9="","",MIN(SUM($D9:$G9),Rates!$C$15)*Rates!$C$14+MAX(0,MIN(SUM($D9:$G9),Rates!$C$16)-Rates!$C$15)*Rates!$C$14)</f>
        <v/>
      </c>
      <c r="J9" s="26">
        <f>IF($B9="","",SUM($D9:$G9)*Rates!$C$19)</f>
        <v/>
      </c>
      <c r="K9" s="26">
        <f>IF($B9="","",SUM($D9:$G9)*Rates!$C$22)</f>
        <v/>
      </c>
      <c r="L9" s="26">
        <f>IF($B9="","",MAX(0,SUM($D9:$G9)-I9-J9-K9))</f>
        <v/>
      </c>
      <c r="M9" s="26">
        <f>IF($B9="","",MAX(0,(MIN(L9,Rates!$C$6)*Rates!$D$6+MAX(0,MIN(L9,Rates!$C$7)-Rates!$C$6)*Rates!$D$7+MAX(0,MIN(L9,Rates!$C$8)-Rates!$C$7)*Rates!$D$8+MAX(0,MIN(L9,Rates!$C$9)-Rates!$C$8)*Rates!$D$9+MAX(0,L9-Rates!$C$9)*Rates!$D$10)-Rates!$C$11))</f>
        <v/>
      </c>
      <c r="N9" s="27" t="n"/>
      <c r="O9" s="27" t="n"/>
      <c r="P9" s="26">
        <f>IF($B9="","",M9+I9+J9+K9+N9+O9)</f>
        <v/>
      </c>
      <c r="Q9" s="28">
        <f>IF($B9="","",H9-P9)</f>
        <v/>
      </c>
    </row>
    <row r="10">
      <c r="A10" s="29">
        <f>IF($B10="","",ROW()-4)</f>
        <v/>
      </c>
      <c r="B10" s="30" t="n"/>
      <c r="C10" s="31" t="n"/>
      <c r="D10" s="32" t="n"/>
      <c r="E10" s="32" t="n"/>
      <c r="F10" s="32" t="n"/>
      <c r="G10" s="32" t="n"/>
      <c r="H10" s="33">
        <f>IF($B10="","",SUM($D10:$G10))</f>
        <v/>
      </c>
      <c r="I10" s="33">
        <f>IF($B10="","",MIN(SUM($D10:$G10),Rates!$C$15)*Rates!$C$14+MAX(0,MIN(SUM($D10:$G10),Rates!$C$16)-Rates!$C$15)*Rates!$C$14)</f>
        <v/>
      </c>
      <c r="J10" s="33">
        <f>IF($B10="","",SUM($D10:$G10)*Rates!$C$19)</f>
        <v/>
      </c>
      <c r="K10" s="33">
        <f>IF($B10="","",SUM($D10:$G10)*Rates!$C$22)</f>
        <v/>
      </c>
      <c r="L10" s="33">
        <f>IF($B10="","",MAX(0,SUM($D10:$G10)-I10-J10-K10))</f>
        <v/>
      </c>
      <c r="M10" s="33">
        <f>IF($B10="","",MAX(0,(MIN(L10,Rates!$C$6)*Rates!$D$6+MAX(0,MIN(L10,Rates!$C$7)-Rates!$C$6)*Rates!$D$7+MAX(0,MIN(L10,Rates!$C$8)-Rates!$C$7)*Rates!$D$8+MAX(0,MIN(L10,Rates!$C$9)-Rates!$C$8)*Rates!$D$9+MAX(0,L10-Rates!$C$9)*Rates!$D$10)-Rates!$C$11))</f>
        <v/>
      </c>
      <c r="N10" s="32" t="n"/>
      <c r="O10" s="32" t="n"/>
      <c r="P10" s="33">
        <f>IF($B10="","",M10+I10+J10+K10+N10+O10)</f>
        <v/>
      </c>
      <c r="Q10" s="34">
        <f>IF($B10="","",H10-P10)</f>
        <v/>
      </c>
    </row>
    <row r="11">
      <c r="A11" s="22">
        <f>IF($B11="","",ROW()-4)</f>
        <v/>
      </c>
      <c r="B11" s="35" t="n"/>
      <c r="C11" s="36" t="n"/>
      <c r="D11" s="27" t="n"/>
      <c r="E11" s="27" t="n"/>
      <c r="F11" s="27" t="n"/>
      <c r="G11" s="27" t="n"/>
      <c r="H11" s="26">
        <f>IF($B11="","",SUM($D11:$G11))</f>
        <v/>
      </c>
      <c r="I11" s="26">
        <f>IF($B11="","",MIN(SUM($D11:$G11),Rates!$C$15)*Rates!$C$14+MAX(0,MIN(SUM($D11:$G11),Rates!$C$16)-Rates!$C$15)*Rates!$C$14)</f>
        <v/>
      </c>
      <c r="J11" s="26">
        <f>IF($B11="","",SUM($D11:$G11)*Rates!$C$19)</f>
        <v/>
      </c>
      <c r="K11" s="26">
        <f>IF($B11="","",SUM($D11:$G11)*Rates!$C$22)</f>
        <v/>
      </c>
      <c r="L11" s="26">
        <f>IF($B11="","",MAX(0,SUM($D11:$G11)-I11-J11-K11))</f>
        <v/>
      </c>
      <c r="M11" s="26">
        <f>IF($B11="","",MAX(0,(MIN(L11,Rates!$C$6)*Rates!$D$6+MAX(0,MIN(L11,Rates!$C$7)-Rates!$C$6)*Rates!$D$7+MAX(0,MIN(L11,Rates!$C$8)-Rates!$C$7)*Rates!$D$8+MAX(0,MIN(L11,Rates!$C$9)-Rates!$C$8)*Rates!$D$9+MAX(0,L11-Rates!$C$9)*Rates!$D$10)-Rates!$C$11))</f>
        <v/>
      </c>
      <c r="N11" s="27" t="n"/>
      <c r="O11" s="27" t="n"/>
      <c r="P11" s="26">
        <f>IF($B11="","",M11+I11+J11+K11+N11+O11)</f>
        <v/>
      </c>
      <c r="Q11" s="28">
        <f>IF($B11="","",H11-P11)</f>
        <v/>
      </c>
    </row>
    <row r="12">
      <c r="A12" s="29">
        <f>IF($B12="","",ROW()-4)</f>
        <v/>
      </c>
      <c r="B12" s="30" t="n"/>
      <c r="C12" s="31" t="n"/>
      <c r="D12" s="32" t="n"/>
      <c r="E12" s="32" t="n"/>
      <c r="F12" s="32" t="n"/>
      <c r="G12" s="32" t="n"/>
      <c r="H12" s="33">
        <f>IF($B12="","",SUM($D12:$G12))</f>
        <v/>
      </c>
      <c r="I12" s="33">
        <f>IF($B12="","",MIN(SUM($D12:$G12),Rates!$C$15)*Rates!$C$14+MAX(0,MIN(SUM($D12:$G12),Rates!$C$16)-Rates!$C$15)*Rates!$C$14)</f>
        <v/>
      </c>
      <c r="J12" s="33">
        <f>IF($B12="","",SUM($D12:$G12)*Rates!$C$19)</f>
        <v/>
      </c>
      <c r="K12" s="33">
        <f>IF($B12="","",SUM($D12:$G12)*Rates!$C$22)</f>
        <v/>
      </c>
      <c r="L12" s="33">
        <f>IF($B12="","",MAX(0,SUM($D12:$G12)-I12-J12-K12))</f>
        <v/>
      </c>
      <c r="M12" s="33">
        <f>IF($B12="","",MAX(0,(MIN(L12,Rates!$C$6)*Rates!$D$6+MAX(0,MIN(L12,Rates!$C$7)-Rates!$C$6)*Rates!$D$7+MAX(0,MIN(L12,Rates!$C$8)-Rates!$C$7)*Rates!$D$8+MAX(0,MIN(L12,Rates!$C$9)-Rates!$C$8)*Rates!$D$9+MAX(0,L12-Rates!$C$9)*Rates!$D$10)-Rates!$C$11))</f>
        <v/>
      </c>
      <c r="N12" s="32" t="n"/>
      <c r="O12" s="32" t="n"/>
      <c r="P12" s="33">
        <f>IF($B12="","",M12+I12+J12+K12+N12+O12)</f>
        <v/>
      </c>
      <c r="Q12" s="34">
        <f>IF($B12="","",H12-P12)</f>
        <v/>
      </c>
    </row>
    <row r="13">
      <c r="A13" s="22">
        <f>IF($B13="","",ROW()-4)</f>
        <v/>
      </c>
      <c r="B13" s="35" t="n"/>
      <c r="C13" s="36" t="n"/>
      <c r="D13" s="27" t="n"/>
      <c r="E13" s="27" t="n"/>
      <c r="F13" s="27" t="n"/>
      <c r="G13" s="27" t="n"/>
      <c r="H13" s="26">
        <f>IF($B13="","",SUM($D13:$G13))</f>
        <v/>
      </c>
      <c r="I13" s="26">
        <f>IF($B13="","",MIN(SUM($D13:$G13),Rates!$C$15)*Rates!$C$14+MAX(0,MIN(SUM($D13:$G13),Rates!$C$16)-Rates!$C$15)*Rates!$C$14)</f>
        <v/>
      </c>
      <c r="J13" s="26">
        <f>IF($B13="","",SUM($D13:$G13)*Rates!$C$19)</f>
        <v/>
      </c>
      <c r="K13" s="26">
        <f>IF($B13="","",SUM($D13:$G13)*Rates!$C$22)</f>
        <v/>
      </c>
      <c r="L13" s="26">
        <f>IF($B13="","",MAX(0,SUM($D13:$G13)-I13-J13-K13))</f>
        <v/>
      </c>
      <c r="M13" s="26">
        <f>IF($B13="","",MAX(0,(MIN(L13,Rates!$C$6)*Rates!$D$6+MAX(0,MIN(L13,Rates!$C$7)-Rates!$C$6)*Rates!$D$7+MAX(0,MIN(L13,Rates!$C$8)-Rates!$C$7)*Rates!$D$8+MAX(0,MIN(L13,Rates!$C$9)-Rates!$C$8)*Rates!$D$9+MAX(0,L13-Rates!$C$9)*Rates!$D$10)-Rates!$C$11))</f>
        <v/>
      </c>
      <c r="N13" s="27" t="n"/>
      <c r="O13" s="27" t="n"/>
      <c r="P13" s="26">
        <f>IF($B13="","",M13+I13+J13+K13+N13+O13)</f>
        <v/>
      </c>
      <c r="Q13" s="28">
        <f>IF($B13="","",H13-P13)</f>
        <v/>
      </c>
    </row>
    <row r="14">
      <c r="A14" s="29">
        <f>IF($B14="","",ROW()-4)</f>
        <v/>
      </c>
      <c r="B14" s="30" t="n"/>
      <c r="C14" s="31" t="n"/>
      <c r="D14" s="32" t="n"/>
      <c r="E14" s="32" t="n"/>
      <c r="F14" s="32" t="n"/>
      <c r="G14" s="32" t="n"/>
      <c r="H14" s="33">
        <f>IF($B14="","",SUM($D14:$G14))</f>
        <v/>
      </c>
      <c r="I14" s="33">
        <f>IF($B14="","",MIN(SUM($D14:$G14),Rates!$C$15)*Rates!$C$14+MAX(0,MIN(SUM($D14:$G14),Rates!$C$16)-Rates!$C$15)*Rates!$C$14)</f>
        <v/>
      </c>
      <c r="J14" s="33">
        <f>IF($B14="","",SUM($D14:$G14)*Rates!$C$19)</f>
        <v/>
      </c>
      <c r="K14" s="33">
        <f>IF($B14="","",SUM($D14:$G14)*Rates!$C$22)</f>
        <v/>
      </c>
      <c r="L14" s="33">
        <f>IF($B14="","",MAX(0,SUM($D14:$G14)-I14-J14-K14))</f>
        <v/>
      </c>
      <c r="M14" s="33">
        <f>IF($B14="","",MAX(0,(MIN(L14,Rates!$C$6)*Rates!$D$6+MAX(0,MIN(L14,Rates!$C$7)-Rates!$C$6)*Rates!$D$7+MAX(0,MIN(L14,Rates!$C$8)-Rates!$C$7)*Rates!$D$8+MAX(0,MIN(L14,Rates!$C$9)-Rates!$C$8)*Rates!$D$9+MAX(0,L14-Rates!$C$9)*Rates!$D$10)-Rates!$C$11))</f>
        <v/>
      </c>
      <c r="N14" s="32" t="n"/>
      <c r="O14" s="32" t="n"/>
      <c r="P14" s="33">
        <f>IF($B14="","",M14+I14+J14+K14+N14+O14)</f>
        <v/>
      </c>
      <c r="Q14" s="34">
        <f>IF($B14="","",H14-P14)</f>
        <v/>
      </c>
    </row>
    <row r="15">
      <c r="A15" s="22">
        <f>IF($B15="","",ROW()-4)</f>
        <v/>
      </c>
      <c r="B15" s="35" t="n"/>
      <c r="C15" s="36" t="n"/>
      <c r="D15" s="27" t="n"/>
      <c r="E15" s="27" t="n"/>
      <c r="F15" s="27" t="n"/>
      <c r="G15" s="27" t="n"/>
      <c r="H15" s="26">
        <f>IF($B15="","",SUM($D15:$G15))</f>
        <v/>
      </c>
      <c r="I15" s="26">
        <f>IF($B15="","",MIN(SUM($D15:$G15),Rates!$C$15)*Rates!$C$14+MAX(0,MIN(SUM($D15:$G15),Rates!$C$16)-Rates!$C$15)*Rates!$C$14)</f>
        <v/>
      </c>
      <c r="J15" s="26">
        <f>IF($B15="","",SUM($D15:$G15)*Rates!$C$19)</f>
        <v/>
      </c>
      <c r="K15" s="26">
        <f>IF($B15="","",SUM($D15:$G15)*Rates!$C$22)</f>
        <v/>
      </c>
      <c r="L15" s="26">
        <f>IF($B15="","",MAX(0,SUM($D15:$G15)-I15-J15-K15))</f>
        <v/>
      </c>
      <c r="M15" s="26">
        <f>IF($B15="","",MAX(0,(MIN(L15,Rates!$C$6)*Rates!$D$6+MAX(0,MIN(L15,Rates!$C$7)-Rates!$C$6)*Rates!$D$7+MAX(0,MIN(L15,Rates!$C$8)-Rates!$C$7)*Rates!$D$8+MAX(0,MIN(L15,Rates!$C$9)-Rates!$C$8)*Rates!$D$9+MAX(0,L15-Rates!$C$9)*Rates!$D$10)-Rates!$C$11))</f>
        <v/>
      </c>
      <c r="N15" s="27" t="n"/>
      <c r="O15" s="27" t="n"/>
      <c r="P15" s="26">
        <f>IF($B15="","",M15+I15+J15+K15+N15+O15)</f>
        <v/>
      </c>
      <c r="Q15" s="28">
        <f>IF($B15="","",H15-P15)</f>
        <v/>
      </c>
    </row>
    <row r="16">
      <c r="A16" s="29">
        <f>IF($B16="","",ROW()-4)</f>
        <v/>
      </c>
      <c r="B16" s="30" t="n"/>
      <c r="C16" s="31" t="n"/>
      <c r="D16" s="32" t="n"/>
      <c r="E16" s="32" t="n"/>
      <c r="F16" s="32" t="n"/>
      <c r="G16" s="32" t="n"/>
      <c r="H16" s="33">
        <f>IF($B16="","",SUM($D16:$G16))</f>
        <v/>
      </c>
      <c r="I16" s="33">
        <f>IF($B16="","",MIN(SUM($D16:$G16),Rates!$C$15)*Rates!$C$14+MAX(0,MIN(SUM($D16:$G16),Rates!$C$16)-Rates!$C$15)*Rates!$C$14)</f>
        <v/>
      </c>
      <c r="J16" s="33">
        <f>IF($B16="","",SUM($D16:$G16)*Rates!$C$19)</f>
        <v/>
      </c>
      <c r="K16" s="33">
        <f>IF($B16="","",SUM($D16:$G16)*Rates!$C$22)</f>
        <v/>
      </c>
      <c r="L16" s="33">
        <f>IF($B16="","",MAX(0,SUM($D16:$G16)-I16-J16-K16))</f>
        <v/>
      </c>
      <c r="M16" s="33">
        <f>IF($B16="","",MAX(0,(MIN(L16,Rates!$C$6)*Rates!$D$6+MAX(0,MIN(L16,Rates!$C$7)-Rates!$C$6)*Rates!$D$7+MAX(0,MIN(L16,Rates!$C$8)-Rates!$C$7)*Rates!$D$8+MAX(0,MIN(L16,Rates!$C$9)-Rates!$C$8)*Rates!$D$9+MAX(0,L16-Rates!$C$9)*Rates!$D$10)-Rates!$C$11))</f>
        <v/>
      </c>
      <c r="N16" s="32" t="n"/>
      <c r="O16" s="32" t="n"/>
      <c r="P16" s="33">
        <f>IF($B16="","",M16+I16+J16+K16+N16+O16)</f>
        <v/>
      </c>
      <c r="Q16" s="34">
        <f>IF($B16="","",H16-P16)</f>
        <v/>
      </c>
    </row>
    <row r="17">
      <c r="A17" s="22">
        <f>IF($B17="","",ROW()-4)</f>
        <v/>
      </c>
      <c r="B17" s="35" t="n"/>
      <c r="C17" s="36" t="n"/>
      <c r="D17" s="27" t="n"/>
      <c r="E17" s="27" t="n"/>
      <c r="F17" s="27" t="n"/>
      <c r="G17" s="27" t="n"/>
      <c r="H17" s="26">
        <f>IF($B17="","",SUM($D17:$G17))</f>
        <v/>
      </c>
      <c r="I17" s="26">
        <f>IF($B17="","",MIN(SUM($D17:$G17),Rates!$C$15)*Rates!$C$14+MAX(0,MIN(SUM($D17:$G17),Rates!$C$16)-Rates!$C$15)*Rates!$C$14)</f>
        <v/>
      </c>
      <c r="J17" s="26">
        <f>IF($B17="","",SUM($D17:$G17)*Rates!$C$19)</f>
        <v/>
      </c>
      <c r="K17" s="26">
        <f>IF($B17="","",SUM($D17:$G17)*Rates!$C$22)</f>
        <v/>
      </c>
      <c r="L17" s="26">
        <f>IF($B17="","",MAX(0,SUM($D17:$G17)-I17-J17-K17))</f>
        <v/>
      </c>
      <c r="M17" s="26">
        <f>IF($B17="","",MAX(0,(MIN(L17,Rates!$C$6)*Rates!$D$6+MAX(0,MIN(L17,Rates!$C$7)-Rates!$C$6)*Rates!$D$7+MAX(0,MIN(L17,Rates!$C$8)-Rates!$C$7)*Rates!$D$8+MAX(0,MIN(L17,Rates!$C$9)-Rates!$C$8)*Rates!$D$9+MAX(0,L17-Rates!$C$9)*Rates!$D$10)-Rates!$C$11))</f>
        <v/>
      </c>
      <c r="N17" s="27" t="n"/>
      <c r="O17" s="27" t="n"/>
      <c r="P17" s="26">
        <f>IF($B17="","",M17+I17+J17+K17+N17+O17)</f>
        <v/>
      </c>
      <c r="Q17" s="28">
        <f>IF($B17="","",H17-P17)</f>
        <v/>
      </c>
    </row>
    <row r="18">
      <c r="A18" s="29">
        <f>IF($B18="","",ROW()-4)</f>
        <v/>
      </c>
      <c r="B18" s="30" t="n"/>
      <c r="C18" s="31" t="n"/>
      <c r="D18" s="32" t="n"/>
      <c r="E18" s="32" t="n"/>
      <c r="F18" s="32" t="n"/>
      <c r="G18" s="32" t="n"/>
      <c r="H18" s="33">
        <f>IF($B18="","",SUM($D18:$G18))</f>
        <v/>
      </c>
      <c r="I18" s="33">
        <f>IF($B18="","",MIN(SUM($D18:$G18),Rates!$C$15)*Rates!$C$14+MAX(0,MIN(SUM($D18:$G18),Rates!$C$16)-Rates!$C$15)*Rates!$C$14)</f>
        <v/>
      </c>
      <c r="J18" s="33">
        <f>IF($B18="","",SUM($D18:$G18)*Rates!$C$19)</f>
        <v/>
      </c>
      <c r="K18" s="33">
        <f>IF($B18="","",SUM($D18:$G18)*Rates!$C$22)</f>
        <v/>
      </c>
      <c r="L18" s="33">
        <f>IF($B18="","",MAX(0,SUM($D18:$G18)-I18-J18-K18))</f>
        <v/>
      </c>
      <c r="M18" s="33">
        <f>IF($B18="","",MAX(0,(MIN(L18,Rates!$C$6)*Rates!$D$6+MAX(0,MIN(L18,Rates!$C$7)-Rates!$C$6)*Rates!$D$7+MAX(0,MIN(L18,Rates!$C$8)-Rates!$C$7)*Rates!$D$8+MAX(0,MIN(L18,Rates!$C$9)-Rates!$C$8)*Rates!$D$9+MAX(0,L18-Rates!$C$9)*Rates!$D$10)-Rates!$C$11))</f>
        <v/>
      </c>
      <c r="N18" s="32" t="n"/>
      <c r="O18" s="32" t="n"/>
      <c r="P18" s="33">
        <f>IF($B18="","",M18+I18+J18+K18+N18+O18)</f>
        <v/>
      </c>
      <c r="Q18" s="34">
        <f>IF($B18="","",H18-P18)</f>
        <v/>
      </c>
    </row>
    <row r="19">
      <c r="A19" s="22">
        <f>IF($B19="","",ROW()-4)</f>
        <v/>
      </c>
      <c r="B19" s="35" t="n"/>
      <c r="C19" s="36" t="n"/>
      <c r="D19" s="27" t="n"/>
      <c r="E19" s="27" t="n"/>
      <c r="F19" s="27" t="n"/>
      <c r="G19" s="27" t="n"/>
      <c r="H19" s="26">
        <f>IF($B19="","",SUM($D19:$G19))</f>
        <v/>
      </c>
      <c r="I19" s="26">
        <f>IF($B19="","",MIN(SUM($D19:$G19),Rates!$C$15)*Rates!$C$14+MAX(0,MIN(SUM($D19:$G19),Rates!$C$16)-Rates!$C$15)*Rates!$C$14)</f>
        <v/>
      </c>
      <c r="J19" s="26">
        <f>IF($B19="","",SUM($D19:$G19)*Rates!$C$19)</f>
        <v/>
      </c>
      <c r="K19" s="26">
        <f>IF($B19="","",SUM($D19:$G19)*Rates!$C$22)</f>
        <v/>
      </c>
      <c r="L19" s="26">
        <f>IF($B19="","",MAX(0,SUM($D19:$G19)-I19-J19-K19))</f>
        <v/>
      </c>
      <c r="M19" s="26">
        <f>IF($B19="","",MAX(0,(MIN(L19,Rates!$C$6)*Rates!$D$6+MAX(0,MIN(L19,Rates!$C$7)-Rates!$C$6)*Rates!$D$7+MAX(0,MIN(L19,Rates!$C$8)-Rates!$C$7)*Rates!$D$8+MAX(0,MIN(L19,Rates!$C$9)-Rates!$C$8)*Rates!$D$9+MAX(0,L19-Rates!$C$9)*Rates!$D$10)-Rates!$C$11))</f>
        <v/>
      </c>
      <c r="N19" s="27" t="n"/>
      <c r="O19" s="27" t="n"/>
      <c r="P19" s="26">
        <f>IF($B19="","",M19+I19+J19+K19+N19+O19)</f>
        <v/>
      </c>
      <c r="Q19" s="28">
        <f>IF($B19="","",H19-P19)</f>
        <v/>
      </c>
    </row>
    <row r="20">
      <c r="A20" s="29">
        <f>IF($B20="","",ROW()-4)</f>
        <v/>
      </c>
      <c r="B20" s="30" t="n"/>
      <c r="C20" s="31" t="n"/>
      <c r="D20" s="32" t="n"/>
      <c r="E20" s="32" t="n"/>
      <c r="F20" s="32" t="n"/>
      <c r="G20" s="32" t="n"/>
      <c r="H20" s="33">
        <f>IF($B20="","",SUM($D20:$G20))</f>
        <v/>
      </c>
      <c r="I20" s="33">
        <f>IF($B20="","",MIN(SUM($D20:$G20),Rates!$C$15)*Rates!$C$14+MAX(0,MIN(SUM($D20:$G20),Rates!$C$16)-Rates!$C$15)*Rates!$C$14)</f>
        <v/>
      </c>
      <c r="J20" s="33">
        <f>IF($B20="","",SUM($D20:$G20)*Rates!$C$19)</f>
        <v/>
      </c>
      <c r="K20" s="33">
        <f>IF($B20="","",SUM($D20:$G20)*Rates!$C$22)</f>
        <v/>
      </c>
      <c r="L20" s="33">
        <f>IF($B20="","",MAX(0,SUM($D20:$G20)-I20-J20-K20))</f>
        <v/>
      </c>
      <c r="M20" s="33">
        <f>IF($B20="","",MAX(0,(MIN(L20,Rates!$C$6)*Rates!$D$6+MAX(0,MIN(L20,Rates!$C$7)-Rates!$C$6)*Rates!$D$7+MAX(0,MIN(L20,Rates!$C$8)-Rates!$C$7)*Rates!$D$8+MAX(0,MIN(L20,Rates!$C$9)-Rates!$C$8)*Rates!$D$9+MAX(0,L20-Rates!$C$9)*Rates!$D$10)-Rates!$C$11))</f>
        <v/>
      </c>
      <c r="N20" s="32" t="n"/>
      <c r="O20" s="32" t="n"/>
      <c r="P20" s="33">
        <f>IF($B20="","",M20+I20+J20+K20+N20+O20)</f>
        <v/>
      </c>
      <c r="Q20" s="34">
        <f>IF($B20="","",H20-P20)</f>
        <v/>
      </c>
    </row>
    <row r="21">
      <c r="A21" s="22">
        <f>IF($B21="","",ROW()-4)</f>
        <v/>
      </c>
      <c r="B21" s="35" t="n"/>
      <c r="C21" s="36" t="n"/>
      <c r="D21" s="27" t="n"/>
      <c r="E21" s="27" t="n"/>
      <c r="F21" s="27" t="n"/>
      <c r="G21" s="27" t="n"/>
      <c r="H21" s="26">
        <f>IF($B21="","",SUM($D21:$G21))</f>
        <v/>
      </c>
      <c r="I21" s="26">
        <f>IF($B21="","",MIN(SUM($D21:$G21),Rates!$C$15)*Rates!$C$14+MAX(0,MIN(SUM($D21:$G21),Rates!$C$16)-Rates!$C$15)*Rates!$C$14)</f>
        <v/>
      </c>
      <c r="J21" s="26">
        <f>IF($B21="","",SUM($D21:$G21)*Rates!$C$19)</f>
        <v/>
      </c>
      <c r="K21" s="26">
        <f>IF($B21="","",SUM($D21:$G21)*Rates!$C$22)</f>
        <v/>
      </c>
      <c r="L21" s="26">
        <f>IF($B21="","",MAX(0,SUM($D21:$G21)-I21-J21-K21))</f>
        <v/>
      </c>
      <c r="M21" s="26">
        <f>IF($B21="","",MAX(0,(MIN(L21,Rates!$C$6)*Rates!$D$6+MAX(0,MIN(L21,Rates!$C$7)-Rates!$C$6)*Rates!$D$7+MAX(0,MIN(L21,Rates!$C$8)-Rates!$C$7)*Rates!$D$8+MAX(0,MIN(L21,Rates!$C$9)-Rates!$C$8)*Rates!$D$9+MAX(0,L21-Rates!$C$9)*Rates!$D$10)-Rates!$C$11))</f>
        <v/>
      </c>
      <c r="N21" s="27" t="n"/>
      <c r="O21" s="27" t="n"/>
      <c r="P21" s="26">
        <f>IF($B21="","",M21+I21+J21+K21+N21+O21)</f>
        <v/>
      </c>
      <c r="Q21" s="28">
        <f>IF($B21="","",H21-P21)</f>
        <v/>
      </c>
    </row>
    <row r="22">
      <c r="A22" s="29">
        <f>IF($B22="","",ROW()-4)</f>
        <v/>
      </c>
      <c r="B22" s="30" t="n"/>
      <c r="C22" s="31" t="n"/>
      <c r="D22" s="32" t="n"/>
      <c r="E22" s="32" t="n"/>
      <c r="F22" s="32" t="n"/>
      <c r="G22" s="32" t="n"/>
      <c r="H22" s="33">
        <f>IF($B22="","",SUM($D22:$G22))</f>
        <v/>
      </c>
      <c r="I22" s="33">
        <f>IF($B22="","",MIN(SUM($D22:$G22),Rates!$C$15)*Rates!$C$14+MAX(0,MIN(SUM($D22:$G22),Rates!$C$16)-Rates!$C$15)*Rates!$C$14)</f>
        <v/>
      </c>
      <c r="J22" s="33">
        <f>IF($B22="","",SUM($D22:$G22)*Rates!$C$19)</f>
        <v/>
      </c>
      <c r="K22" s="33">
        <f>IF($B22="","",SUM($D22:$G22)*Rates!$C$22)</f>
        <v/>
      </c>
      <c r="L22" s="33">
        <f>IF($B22="","",MAX(0,SUM($D22:$G22)-I22-J22-K22))</f>
        <v/>
      </c>
      <c r="M22" s="33">
        <f>IF($B22="","",MAX(0,(MIN(L22,Rates!$C$6)*Rates!$D$6+MAX(0,MIN(L22,Rates!$C$7)-Rates!$C$6)*Rates!$D$7+MAX(0,MIN(L22,Rates!$C$8)-Rates!$C$7)*Rates!$D$8+MAX(0,MIN(L22,Rates!$C$9)-Rates!$C$8)*Rates!$D$9+MAX(0,L22-Rates!$C$9)*Rates!$D$10)-Rates!$C$11))</f>
        <v/>
      </c>
      <c r="N22" s="32" t="n"/>
      <c r="O22" s="32" t="n"/>
      <c r="P22" s="33">
        <f>IF($B22="","",M22+I22+J22+K22+N22+O22)</f>
        <v/>
      </c>
      <c r="Q22" s="34">
        <f>IF($B22="","",H22-P22)</f>
        <v/>
      </c>
    </row>
    <row r="23">
      <c r="A23" s="22">
        <f>IF($B23="","",ROW()-4)</f>
        <v/>
      </c>
      <c r="B23" s="35" t="n"/>
      <c r="C23" s="36" t="n"/>
      <c r="D23" s="27" t="n"/>
      <c r="E23" s="27" t="n"/>
      <c r="F23" s="27" t="n"/>
      <c r="G23" s="27" t="n"/>
      <c r="H23" s="26">
        <f>IF($B23="","",SUM($D23:$G23))</f>
        <v/>
      </c>
      <c r="I23" s="26">
        <f>IF($B23="","",MIN(SUM($D23:$G23),Rates!$C$15)*Rates!$C$14+MAX(0,MIN(SUM($D23:$G23),Rates!$C$16)-Rates!$C$15)*Rates!$C$14)</f>
        <v/>
      </c>
      <c r="J23" s="26">
        <f>IF($B23="","",SUM($D23:$G23)*Rates!$C$19)</f>
        <v/>
      </c>
      <c r="K23" s="26">
        <f>IF($B23="","",SUM($D23:$G23)*Rates!$C$22)</f>
        <v/>
      </c>
      <c r="L23" s="26">
        <f>IF($B23="","",MAX(0,SUM($D23:$G23)-I23-J23-K23))</f>
        <v/>
      </c>
      <c r="M23" s="26">
        <f>IF($B23="","",MAX(0,(MIN(L23,Rates!$C$6)*Rates!$D$6+MAX(0,MIN(L23,Rates!$C$7)-Rates!$C$6)*Rates!$D$7+MAX(0,MIN(L23,Rates!$C$8)-Rates!$C$7)*Rates!$D$8+MAX(0,MIN(L23,Rates!$C$9)-Rates!$C$8)*Rates!$D$9+MAX(0,L23-Rates!$C$9)*Rates!$D$10)-Rates!$C$11))</f>
        <v/>
      </c>
      <c r="N23" s="27" t="n"/>
      <c r="O23" s="27" t="n"/>
      <c r="P23" s="26">
        <f>IF($B23="","",M23+I23+J23+K23+N23+O23)</f>
        <v/>
      </c>
      <c r="Q23" s="28">
        <f>IF($B23="","",H23-P23)</f>
        <v/>
      </c>
    </row>
    <row r="24">
      <c r="A24" s="29">
        <f>IF($B24="","",ROW()-4)</f>
        <v/>
      </c>
      <c r="B24" s="30" t="n"/>
      <c r="C24" s="31" t="n"/>
      <c r="D24" s="32" t="n"/>
      <c r="E24" s="32" t="n"/>
      <c r="F24" s="32" t="n"/>
      <c r="G24" s="32" t="n"/>
      <c r="H24" s="33">
        <f>IF($B24="","",SUM($D24:$G24))</f>
        <v/>
      </c>
      <c r="I24" s="33">
        <f>IF($B24="","",MIN(SUM($D24:$G24),Rates!$C$15)*Rates!$C$14+MAX(0,MIN(SUM($D24:$G24),Rates!$C$16)-Rates!$C$15)*Rates!$C$14)</f>
        <v/>
      </c>
      <c r="J24" s="33">
        <f>IF($B24="","",SUM($D24:$G24)*Rates!$C$19)</f>
        <v/>
      </c>
      <c r="K24" s="33">
        <f>IF($B24="","",SUM($D24:$G24)*Rates!$C$22)</f>
        <v/>
      </c>
      <c r="L24" s="33">
        <f>IF($B24="","",MAX(0,SUM($D24:$G24)-I24-J24-K24))</f>
        <v/>
      </c>
      <c r="M24" s="33">
        <f>IF($B24="","",MAX(0,(MIN(L24,Rates!$C$6)*Rates!$D$6+MAX(0,MIN(L24,Rates!$C$7)-Rates!$C$6)*Rates!$D$7+MAX(0,MIN(L24,Rates!$C$8)-Rates!$C$7)*Rates!$D$8+MAX(0,MIN(L24,Rates!$C$9)-Rates!$C$8)*Rates!$D$9+MAX(0,L24-Rates!$C$9)*Rates!$D$10)-Rates!$C$11))</f>
        <v/>
      </c>
      <c r="N24" s="32" t="n"/>
      <c r="O24" s="32" t="n"/>
      <c r="P24" s="33">
        <f>IF($B24="","",M24+I24+J24+K24+N24+O24)</f>
        <v/>
      </c>
      <c r="Q24" s="34">
        <f>IF($B24="","",H24-P24)</f>
        <v/>
      </c>
    </row>
    <row r="25">
      <c r="A25" s="22">
        <f>IF($B25="","",ROW()-4)</f>
        <v/>
      </c>
      <c r="B25" s="35" t="n"/>
      <c r="C25" s="36" t="n"/>
      <c r="D25" s="27" t="n"/>
      <c r="E25" s="27" t="n"/>
      <c r="F25" s="27" t="n"/>
      <c r="G25" s="27" t="n"/>
      <c r="H25" s="26">
        <f>IF($B25="","",SUM($D25:$G25))</f>
        <v/>
      </c>
      <c r="I25" s="26">
        <f>IF($B25="","",MIN(SUM($D25:$G25),Rates!$C$15)*Rates!$C$14+MAX(0,MIN(SUM($D25:$G25),Rates!$C$16)-Rates!$C$15)*Rates!$C$14)</f>
        <v/>
      </c>
      <c r="J25" s="26">
        <f>IF($B25="","",SUM($D25:$G25)*Rates!$C$19)</f>
        <v/>
      </c>
      <c r="K25" s="26">
        <f>IF($B25="","",SUM($D25:$G25)*Rates!$C$22)</f>
        <v/>
      </c>
      <c r="L25" s="26">
        <f>IF($B25="","",MAX(0,SUM($D25:$G25)-I25-J25-K25))</f>
        <v/>
      </c>
      <c r="M25" s="26">
        <f>IF($B25="","",MAX(0,(MIN(L25,Rates!$C$6)*Rates!$D$6+MAX(0,MIN(L25,Rates!$C$7)-Rates!$C$6)*Rates!$D$7+MAX(0,MIN(L25,Rates!$C$8)-Rates!$C$7)*Rates!$D$8+MAX(0,MIN(L25,Rates!$C$9)-Rates!$C$8)*Rates!$D$9+MAX(0,L25-Rates!$C$9)*Rates!$D$10)-Rates!$C$11))</f>
        <v/>
      </c>
      <c r="N25" s="27" t="n"/>
      <c r="O25" s="27" t="n"/>
      <c r="P25" s="26">
        <f>IF($B25="","",M25+I25+J25+K25+N25+O25)</f>
        <v/>
      </c>
      <c r="Q25" s="28">
        <f>IF($B25="","",H25-P25)</f>
        <v/>
      </c>
    </row>
    <row r="26">
      <c r="A26" s="29">
        <f>IF($B26="","",ROW()-4)</f>
        <v/>
      </c>
      <c r="B26" s="30" t="n"/>
      <c r="C26" s="31" t="n"/>
      <c r="D26" s="32" t="n"/>
      <c r="E26" s="32" t="n"/>
      <c r="F26" s="32" t="n"/>
      <c r="G26" s="32" t="n"/>
      <c r="H26" s="33">
        <f>IF($B26="","",SUM($D26:$G26))</f>
        <v/>
      </c>
      <c r="I26" s="33">
        <f>IF($B26="","",MIN(SUM($D26:$G26),Rates!$C$15)*Rates!$C$14+MAX(0,MIN(SUM($D26:$G26),Rates!$C$16)-Rates!$C$15)*Rates!$C$14)</f>
        <v/>
      </c>
      <c r="J26" s="33">
        <f>IF($B26="","",SUM($D26:$G26)*Rates!$C$19)</f>
        <v/>
      </c>
      <c r="K26" s="33">
        <f>IF($B26="","",SUM($D26:$G26)*Rates!$C$22)</f>
        <v/>
      </c>
      <c r="L26" s="33">
        <f>IF($B26="","",MAX(0,SUM($D26:$G26)-I26-J26-K26))</f>
        <v/>
      </c>
      <c r="M26" s="33">
        <f>IF($B26="","",MAX(0,(MIN(L26,Rates!$C$6)*Rates!$D$6+MAX(0,MIN(L26,Rates!$C$7)-Rates!$C$6)*Rates!$D$7+MAX(0,MIN(L26,Rates!$C$8)-Rates!$C$7)*Rates!$D$8+MAX(0,MIN(L26,Rates!$C$9)-Rates!$C$8)*Rates!$D$9+MAX(0,L26-Rates!$C$9)*Rates!$D$10)-Rates!$C$11))</f>
        <v/>
      </c>
      <c r="N26" s="32" t="n"/>
      <c r="O26" s="32" t="n"/>
      <c r="P26" s="33">
        <f>IF($B26="","",M26+I26+J26+K26+N26+O26)</f>
        <v/>
      </c>
      <c r="Q26" s="34">
        <f>IF($B26="","",H26-P26)</f>
        <v/>
      </c>
    </row>
    <row r="27">
      <c r="A27" s="22">
        <f>IF($B27="","",ROW()-4)</f>
        <v/>
      </c>
      <c r="B27" s="35" t="n"/>
      <c r="C27" s="36" t="n"/>
      <c r="D27" s="27" t="n"/>
      <c r="E27" s="27" t="n"/>
      <c r="F27" s="27" t="n"/>
      <c r="G27" s="27" t="n"/>
      <c r="H27" s="26">
        <f>IF($B27="","",SUM($D27:$G27))</f>
        <v/>
      </c>
      <c r="I27" s="26">
        <f>IF($B27="","",MIN(SUM($D27:$G27),Rates!$C$15)*Rates!$C$14+MAX(0,MIN(SUM($D27:$G27),Rates!$C$16)-Rates!$C$15)*Rates!$C$14)</f>
        <v/>
      </c>
      <c r="J27" s="26">
        <f>IF($B27="","",SUM($D27:$G27)*Rates!$C$19)</f>
        <v/>
      </c>
      <c r="K27" s="26">
        <f>IF($B27="","",SUM($D27:$G27)*Rates!$C$22)</f>
        <v/>
      </c>
      <c r="L27" s="26">
        <f>IF($B27="","",MAX(0,SUM($D27:$G27)-I27-J27-K27))</f>
        <v/>
      </c>
      <c r="M27" s="26">
        <f>IF($B27="","",MAX(0,(MIN(L27,Rates!$C$6)*Rates!$D$6+MAX(0,MIN(L27,Rates!$C$7)-Rates!$C$6)*Rates!$D$7+MAX(0,MIN(L27,Rates!$C$8)-Rates!$C$7)*Rates!$D$8+MAX(0,MIN(L27,Rates!$C$9)-Rates!$C$8)*Rates!$D$9+MAX(0,L27-Rates!$C$9)*Rates!$D$10)-Rates!$C$11))</f>
        <v/>
      </c>
      <c r="N27" s="27" t="n"/>
      <c r="O27" s="27" t="n"/>
      <c r="P27" s="26">
        <f>IF($B27="","",M27+I27+J27+K27+N27+O27)</f>
        <v/>
      </c>
      <c r="Q27" s="28">
        <f>IF($B27="","",H27-P27)</f>
        <v/>
      </c>
    </row>
    <row r="28">
      <c r="A28" s="29">
        <f>IF($B28="","",ROW()-4)</f>
        <v/>
      </c>
      <c r="B28" s="30" t="n"/>
      <c r="C28" s="31" t="n"/>
      <c r="D28" s="32" t="n"/>
      <c r="E28" s="32" t="n"/>
      <c r="F28" s="32" t="n"/>
      <c r="G28" s="32" t="n"/>
      <c r="H28" s="33">
        <f>IF($B28="","",SUM($D28:$G28))</f>
        <v/>
      </c>
      <c r="I28" s="33">
        <f>IF($B28="","",MIN(SUM($D28:$G28),Rates!$C$15)*Rates!$C$14+MAX(0,MIN(SUM($D28:$G28),Rates!$C$16)-Rates!$C$15)*Rates!$C$14)</f>
        <v/>
      </c>
      <c r="J28" s="33">
        <f>IF($B28="","",SUM($D28:$G28)*Rates!$C$19)</f>
        <v/>
      </c>
      <c r="K28" s="33">
        <f>IF($B28="","",SUM($D28:$G28)*Rates!$C$22)</f>
        <v/>
      </c>
      <c r="L28" s="33">
        <f>IF($B28="","",MAX(0,SUM($D28:$G28)-I28-J28-K28))</f>
        <v/>
      </c>
      <c r="M28" s="33">
        <f>IF($B28="","",MAX(0,(MIN(L28,Rates!$C$6)*Rates!$D$6+MAX(0,MIN(L28,Rates!$C$7)-Rates!$C$6)*Rates!$D$7+MAX(0,MIN(L28,Rates!$C$8)-Rates!$C$7)*Rates!$D$8+MAX(0,MIN(L28,Rates!$C$9)-Rates!$C$8)*Rates!$D$9+MAX(0,L28-Rates!$C$9)*Rates!$D$10)-Rates!$C$11))</f>
        <v/>
      </c>
      <c r="N28" s="32" t="n"/>
      <c r="O28" s="32" t="n"/>
      <c r="P28" s="33">
        <f>IF($B28="","",M28+I28+J28+K28+N28+O28)</f>
        <v/>
      </c>
      <c r="Q28" s="34">
        <f>IF($B28="","",H28-P28)</f>
        <v/>
      </c>
    </row>
    <row r="29">
      <c r="A29" s="22">
        <f>IF($B29="","",ROW()-4)</f>
        <v/>
      </c>
      <c r="B29" s="35" t="n"/>
      <c r="C29" s="36" t="n"/>
      <c r="D29" s="27" t="n"/>
      <c r="E29" s="27" t="n"/>
      <c r="F29" s="27" t="n"/>
      <c r="G29" s="27" t="n"/>
      <c r="H29" s="26">
        <f>IF($B29="","",SUM($D29:$G29))</f>
        <v/>
      </c>
      <c r="I29" s="26">
        <f>IF($B29="","",MIN(SUM($D29:$G29),Rates!$C$15)*Rates!$C$14+MAX(0,MIN(SUM($D29:$G29),Rates!$C$16)-Rates!$C$15)*Rates!$C$14)</f>
        <v/>
      </c>
      <c r="J29" s="26">
        <f>IF($B29="","",SUM($D29:$G29)*Rates!$C$19)</f>
        <v/>
      </c>
      <c r="K29" s="26">
        <f>IF($B29="","",SUM($D29:$G29)*Rates!$C$22)</f>
        <v/>
      </c>
      <c r="L29" s="26">
        <f>IF($B29="","",MAX(0,SUM($D29:$G29)-I29-J29-K29))</f>
        <v/>
      </c>
      <c r="M29" s="26">
        <f>IF($B29="","",MAX(0,(MIN(L29,Rates!$C$6)*Rates!$D$6+MAX(0,MIN(L29,Rates!$C$7)-Rates!$C$6)*Rates!$D$7+MAX(0,MIN(L29,Rates!$C$8)-Rates!$C$7)*Rates!$D$8+MAX(0,MIN(L29,Rates!$C$9)-Rates!$C$8)*Rates!$D$9+MAX(0,L29-Rates!$C$9)*Rates!$D$10)-Rates!$C$11))</f>
        <v/>
      </c>
      <c r="N29" s="27" t="n"/>
      <c r="O29" s="27" t="n"/>
      <c r="P29" s="26">
        <f>IF($B29="","",M29+I29+J29+K29+N29+O29)</f>
        <v/>
      </c>
      <c r="Q29" s="28">
        <f>IF($B29="","",H29-P29)</f>
        <v/>
      </c>
    </row>
    <row r="30">
      <c r="A30" s="29">
        <f>IF($B30="","",ROW()-4)</f>
        <v/>
      </c>
      <c r="B30" s="30" t="n"/>
      <c r="C30" s="31" t="n"/>
      <c r="D30" s="32" t="n"/>
      <c r="E30" s="32" t="n"/>
      <c r="F30" s="32" t="n"/>
      <c r="G30" s="32" t="n"/>
      <c r="H30" s="33">
        <f>IF($B30="","",SUM($D30:$G30))</f>
        <v/>
      </c>
      <c r="I30" s="33">
        <f>IF($B30="","",MIN(SUM($D30:$G30),Rates!$C$15)*Rates!$C$14+MAX(0,MIN(SUM($D30:$G30),Rates!$C$16)-Rates!$C$15)*Rates!$C$14)</f>
        <v/>
      </c>
      <c r="J30" s="33">
        <f>IF($B30="","",SUM($D30:$G30)*Rates!$C$19)</f>
        <v/>
      </c>
      <c r="K30" s="33">
        <f>IF($B30="","",SUM($D30:$G30)*Rates!$C$22)</f>
        <v/>
      </c>
      <c r="L30" s="33">
        <f>IF($B30="","",MAX(0,SUM($D30:$G30)-I30-J30-K30))</f>
        <v/>
      </c>
      <c r="M30" s="33">
        <f>IF($B30="","",MAX(0,(MIN(L30,Rates!$C$6)*Rates!$D$6+MAX(0,MIN(L30,Rates!$C$7)-Rates!$C$6)*Rates!$D$7+MAX(0,MIN(L30,Rates!$C$8)-Rates!$C$7)*Rates!$D$8+MAX(0,MIN(L30,Rates!$C$9)-Rates!$C$8)*Rates!$D$9+MAX(0,L30-Rates!$C$9)*Rates!$D$10)-Rates!$C$11))</f>
        <v/>
      </c>
      <c r="N30" s="32" t="n"/>
      <c r="O30" s="32" t="n"/>
      <c r="P30" s="33">
        <f>IF($B30="","",M30+I30+J30+K30+N30+O30)</f>
        <v/>
      </c>
      <c r="Q30" s="34">
        <f>IF($B30="","",H30-P30)</f>
        <v/>
      </c>
    </row>
    <row r="31">
      <c r="A31" s="22">
        <f>IF($B31="","",ROW()-4)</f>
        <v/>
      </c>
      <c r="B31" s="35" t="n"/>
      <c r="C31" s="36" t="n"/>
      <c r="D31" s="27" t="n"/>
      <c r="E31" s="27" t="n"/>
      <c r="F31" s="27" t="n"/>
      <c r="G31" s="27" t="n"/>
      <c r="H31" s="26">
        <f>IF($B31="","",SUM($D31:$G31))</f>
        <v/>
      </c>
      <c r="I31" s="26">
        <f>IF($B31="","",MIN(SUM($D31:$G31),Rates!$C$15)*Rates!$C$14+MAX(0,MIN(SUM($D31:$G31),Rates!$C$16)-Rates!$C$15)*Rates!$C$14)</f>
        <v/>
      </c>
      <c r="J31" s="26">
        <f>IF($B31="","",SUM($D31:$G31)*Rates!$C$19)</f>
        <v/>
      </c>
      <c r="K31" s="26">
        <f>IF($B31="","",SUM($D31:$G31)*Rates!$C$22)</f>
        <v/>
      </c>
      <c r="L31" s="26">
        <f>IF($B31="","",MAX(0,SUM($D31:$G31)-I31-J31-K31))</f>
        <v/>
      </c>
      <c r="M31" s="26">
        <f>IF($B31="","",MAX(0,(MIN(L31,Rates!$C$6)*Rates!$D$6+MAX(0,MIN(L31,Rates!$C$7)-Rates!$C$6)*Rates!$D$7+MAX(0,MIN(L31,Rates!$C$8)-Rates!$C$7)*Rates!$D$8+MAX(0,MIN(L31,Rates!$C$9)-Rates!$C$8)*Rates!$D$9+MAX(0,L31-Rates!$C$9)*Rates!$D$10)-Rates!$C$11))</f>
        <v/>
      </c>
      <c r="N31" s="27" t="n"/>
      <c r="O31" s="27" t="n"/>
      <c r="P31" s="26">
        <f>IF($B31="","",M31+I31+J31+K31+N31+O31)</f>
        <v/>
      </c>
      <c r="Q31" s="28">
        <f>IF($B31="","",H31-P31)</f>
        <v/>
      </c>
    </row>
    <row r="32">
      <c r="A32" s="29">
        <f>IF($B32="","",ROW()-4)</f>
        <v/>
      </c>
      <c r="B32" s="30" t="n"/>
      <c r="C32" s="31" t="n"/>
      <c r="D32" s="32" t="n"/>
      <c r="E32" s="32" t="n"/>
      <c r="F32" s="32" t="n"/>
      <c r="G32" s="32" t="n"/>
      <c r="H32" s="33">
        <f>IF($B32="","",SUM($D32:$G32))</f>
        <v/>
      </c>
      <c r="I32" s="33">
        <f>IF($B32="","",MIN(SUM($D32:$G32),Rates!$C$15)*Rates!$C$14+MAX(0,MIN(SUM($D32:$G32),Rates!$C$16)-Rates!$C$15)*Rates!$C$14)</f>
        <v/>
      </c>
      <c r="J32" s="33">
        <f>IF($B32="","",SUM($D32:$G32)*Rates!$C$19)</f>
        <v/>
      </c>
      <c r="K32" s="33">
        <f>IF($B32="","",SUM($D32:$G32)*Rates!$C$22)</f>
        <v/>
      </c>
      <c r="L32" s="33">
        <f>IF($B32="","",MAX(0,SUM($D32:$G32)-I32-J32-K32))</f>
        <v/>
      </c>
      <c r="M32" s="33">
        <f>IF($B32="","",MAX(0,(MIN(L32,Rates!$C$6)*Rates!$D$6+MAX(0,MIN(L32,Rates!$C$7)-Rates!$C$6)*Rates!$D$7+MAX(0,MIN(L32,Rates!$C$8)-Rates!$C$7)*Rates!$D$8+MAX(0,MIN(L32,Rates!$C$9)-Rates!$C$8)*Rates!$D$9+MAX(0,L32-Rates!$C$9)*Rates!$D$10)-Rates!$C$11))</f>
        <v/>
      </c>
      <c r="N32" s="32" t="n"/>
      <c r="O32" s="32" t="n"/>
      <c r="P32" s="33">
        <f>IF($B32="","",M32+I32+J32+K32+N32+O32)</f>
        <v/>
      </c>
      <c r="Q32" s="34">
        <f>IF($B32="","",H32-P32)</f>
        <v/>
      </c>
    </row>
    <row r="33">
      <c r="A33" s="22">
        <f>IF($B33="","",ROW()-4)</f>
        <v/>
      </c>
      <c r="B33" s="35" t="n"/>
      <c r="C33" s="36" t="n"/>
      <c r="D33" s="27" t="n"/>
      <c r="E33" s="27" t="n"/>
      <c r="F33" s="27" t="n"/>
      <c r="G33" s="27" t="n"/>
      <c r="H33" s="26">
        <f>IF($B33="","",SUM($D33:$G33))</f>
        <v/>
      </c>
      <c r="I33" s="26">
        <f>IF($B33="","",MIN(SUM($D33:$G33),Rates!$C$15)*Rates!$C$14+MAX(0,MIN(SUM($D33:$G33),Rates!$C$16)-Rates!$C$15)*Rates!$C$14)</f>
        <v/>
      </c>
      <c r="J33" s="26">
        <f>IF($B33="","",SUM($D33:$G33)*Rates!$C$19)</f>
        <v/>
      </c>
      <c r="K33" s="26">
        <f>IF($B33="","",SUM($D33:$G33)*Rates!$C$22)</f>
        <v/>
      </c>
      <c r="L33" s="26">
        <f>IF($B33="","",MAX(0,SUM($D33:$G33)-I33-J33-K33))</f>
        <v/>
      </c>
      <c r="M33" s="26">
        <f>IF($B33="","",MAX(0,(MIN(L33,Rates!$C$6)*Rates!$D$6+MAX(0,MIN(L33,Rates!$C$7)-Rates!$C$6)*Rates!$D$7+MAX(0,MIN(L33,Rates!$C$8)-Rates!$C$7)*Rates!$D$8+MAX(0,MIN(L33,Rates!$C$9)-Rates!$C$8)*Rates!$D$9+MAX(0,L33-Rates!$C$9)*Rates!$D$10)-Rates!$C$11))</f>
        <v/>
      </c>
      <c r="N33" s="27" t="n"/>
      <c r="O33" s="27" t="n"/>
      <c r="P33" s="26">
        <f>IF($B33="","",M33+I33+J33+K33+N33+O33)</f>
        <v/>
      </c>
      <c r="Q33" s="28">
        <f>IF($B33="","",H33-P33)</f>
        <v/>
      </c>
    </row>
    <row r="34">
      <c r="A34" s="29">
        <f>IF($B34="","",ROW()-4)</f>
        <v/>
      </c>
      <c r="B34" s="30" t="n"/>
      <c r="C34" s="31" t="n"/>
      <c r="D34" s="32" t="n"/>
      <c r="E34" s="32" t="n"/>
      <c r="F34" s="32" t="n"/>
      <c r="G34" s="32" t="n"/>
      <c r="H34" s="33">
        <f>IF($B34="","",SUM($D34:$G34))</f>
        <v/>
      </c>
      <c r="I34" s="33">
        <f>IF($B34="","",MIN(SUM($D34:$G34),Rates!$C$15)*Rates!$C$14+MAX(0,MIN(SUM($D34:$G34),Rates!$C$16)-Rates!$C$15)*Rates!$C$14)</f>
        <v/>
      </c>
      <c r="J34" s="33">
        <f>IF($B34="","",SUM($D34:$G34)*Rates!$C$19)</f>
        <v/>
      </c>
      <c r="K34" s="33">
        <f>IF($B34="","",SUM($D34:$G34)*Rates!$C$22)</f>
        <v/>
      </c>
      <c r="L34" s="33">
        <f>IF($B34="","",MAX(0,SUM($D34:$G34)-I34-J34-K34))</f>
        <v/>
      </c>
      <c r="M34" s="33">
        <f>IF($B34="","",MAX(0,(MIN(L34,Rates!$C$6)*Rates!$D$6+MAX(0,MIN(L34,Rates!$C$7)-Rates!$C$6)*Rates!$D$7+MAX(0,MIN(L34,Rates!$C$8)-Rates!$C$7)*Rates!$D$8+MAX(0,MIN(L34,Rates!$C$9)-Rates!$C$8)*Rates!$D$9+MAX(0,L34-Rates!$C$9)*Rates!$D$10)-Rates!$C$11))</f>
        <v/>
      </c>
      <c r="N34" s="32" t="n"/>
      <c r="O34" s="32" t="n"/>
      <c r="P34" s="33">
        <f>IF($B34="","",M34+I34+J34+K34+N34+O34)</f>
        <v/>
      </c>
      <c r="Q34" s="34">
        <f>IF($B34="","",H34-P34)</f>
        <v/>
      </c>
    </row>
    <row r="35">
      <c r="A35" s="22">
        <f>IF($B35="","",ROW()-4)</f>
        <v/>
      </c>
      <c r="B35" s="35" t="n"/>
      <c r="C35" s="36" t="n"/>
      <c r="D35" s="27" t="n"/>
      <c r="E35" s="27" t="n"/>
      <c r="F35" s="27" t="n"/>
      <c r="G35" s="27" t="n"/>
      <c r="H35" s="26">
        <f>IF($B35="","",SUM($D35:$G35))</f>
        <v/>
      </c>
      <c r="I35" s="26">
        <f>IF($B35="","",MIN(SUM($D35:$G35),Rates!$C$15)*Rates!$C$14+MAX(0,MIN(SUM($D35:$G35),Rates!$C$16)-Rates!$C$15)*Rates!$C$14)</f>
        <v/>
      </c>
      <c r="J35" s="26">
        <f>IF($B35="","",SUM($D35:$G35)*Rates!$C$19)</f>
        <v/>
      </c>
      <c r="K35" s="26">
        <f>IF($B35="","",SUM($D35:$G35)*Rates!$C$22)</f>
        <v/>
      </c>
      <c r="L35" s="26">
        <f>IF($B35="","",MAX(0,SUM($D35:$G35)-I35-J35-K35))</f>
        <v/>
      </c>
      <c r="M35" s="26">
        <f>IF($B35="","",MAX(0,(MIN(L35,Rates!$C$6)*Rates!$D$6+MAX(0,MIN(L35,Rates!$C$7)-Rates!$C$6)*Rates!$D$7+MAX(0,MIN(L35,Rates!$C$8)-Rates!$C$7)*Rates!$D$8+MAX(0,MIN(L35,Rates!$C$9)-Rates!$C$8)*Rates!$D$9+MAX(0,L35-Rates!$C$9)*Rates!$D$10)-Rates!$C$11))</f>
        <v/>
      </c>
      <c r="N35" s="27" t="n"/>
      <c r="O35" s="27" t="n"/>
      <c r="P35" s="26">
        <f>IF($B35="","",M35+I35+J35+K35+N35+O35)</f>
        <v/>
      </c>
      <c r="Q35" s="28">
        <f>IF($B35="","",H35-P35)</f>
        <v/>
      </c>
    </row>
    <row r="36">
      <c r="A36" s="29">
        <f>IF($B36="","",ROW()-4)</f>
        <v/>
      </c>
      <c r="B36" s="30" t="n"/>
      <c r="C36" s="31" t="n"/>
      <c r="D36" s="32" t="n"/>
      <c r="E36" s="32" t="n"/>
      <c r="F36" s="32" t="n"/>
      <c r="G36" s="32" t="n"/>
      <c r="H36" s="33">
        <f>IF($B36="","",SUM($D36:$G36))</f>
        <v/>
      </c>
      <c r="I36" s="33">
        <f>IF($B36="","",MIN(SUM($D36:$G36),Rates!$C$15)*Rates!$C$14+MAX(0,MIN(SUM($D36:$G36),Rates!$C$16)-Rates!$C$15)*Rates!$C$14)</f>
        <v/>
      </c>
      <c r="J36" s="33">
        <f>IF($B36="","",SUM($D36:$G36)*Rates!$C$19)</f>
        <v/>
      </c>
      <c r="K36" s="33">
        <f>IF($B36="","",SUM($D36:$G36)*Rates!$C$22)</f>
        <v/>
      </c>
      <c r="L36" s="33">
        <f>IF($B36="","",MAX(0,SUM($D36:$G36)-I36-J36-K36))</f>
        <v/>
      </c>
      <c r="M36" s="33">
        <f>IF($B36="","",MAX(0,(MIN(L36,Rates!$C$6)*Rates!$D$6+MAX(0,MIN(L36,Rates!$C$7)-Rates!$C$6)*Rates!$D$7+MAX(0,MIN(L36,Rates!$C$8)-Rates!$C$7)*Rates!$D$8+MAX(0,MIN(L36,Rates!$C$9)-Rates!$C$8)*Rates!$D$9+MAX(0,L36-Rates!$C$9)*Rates!$D$10)-Rates!$C$11))</f>
        <v/>
      </c>
      <c r="N36" s="32" t="n"/>
      <c r="O36" s="32" t="n"/>
      <c r="P36" s="33">
        <f>IF($B36="","",M36+I36+J36+K36+N36+O36)</f>
        <v/>
      </c>
      <c r="Q36" s="34">
        <f>IF($B36="","",H36-P36)</f>
        <v/>
      </c>
    </row>
    <row r="37">
      <c r="A37" s="22">
        <f>IF($B37="","",ROW()-4)</f>
        <v/>
      </c>
      <c r="B37" s="35" t="n"/>
      <c r="C37" s="36" t="n"/>
      <c r="D37" s="27" t="n"/>
      <c r="E37" s="27" t="n"/>
      <c r="F37" s="27" t="n"/>
      <c r="G37" s="27" t="n"/>
      <c r="H37" s="26">
        <f>IF($B37="","",SUM($D37:$G37))</f>
        <v/>
      </c>
      <c r="I37" s="26">
        <f>IF($B37="","",MIN(SUM($D37:$G37),Rates!$C$15)*Rates!$C$14+MAX(0,MIN(SUM($D37:$G37),Rates!$C$16)-Rates!$C$15)*Rates!$C$14)</f>
        <v/>
      </c>
      <c r="J37" s="26">
        <f>IF($B37="","",SUM($D37:$G37)*Rates!$C$19)</f>
        <v/>
      </c>
      <c r="K37" s="26">
        <f>IF($B37="","",SUM($D37:$G37)*Rates!$C$22)</f>
        <v/>
      </c>
      <c r="L37" s="26">
        <f>IF($B37="","",MAX(0,SUM($D37:$G37)-I37-J37-K37))</f>
        <v/>
      </c>
      <c r="M37" s="26">
        <f>IF($B37="","",MAX(0,(MIN(L37,Rates!$C$6)*Rates!$D$6+MAX(0,MIN(L37,Rates!$C$7)-Rates!$C$6)*Rates!$D$7+MAX(0,MIN(L37,Rates!$C$8)-Rates!$C$7)*Rates!$D$8+MAX(0,MIN(L37,Rates!$C$9)-Rates!$C$8)*Rates!$D$9+MAX(0,L37-Rates!$C$9)*Rates!$D$10)-Rates!$C$11))</f>
        <v/>
      </c>
      <c r="N37" s="27" t="n"/>
      <c r="O37" s="27" t="n"/>
      <c r="P37" s="26">
        <f>IF($B37="","",M37+I37+J37+K37+N37+O37)</f>
        <v/>
      </c>
      <c r="Q37" s="28">
        <f>IF($B37="","",H37-P37)</f>
        <v/>
      </c>
    </row>
    <row r="38">
      <c r="A38" s="29">
        <f>IF($B38="","",ROW()-4)</f>
        <v/>
      </c>
      <c r="B38" s="30" t="n"/>
      <c r="C38" s="31" t="n"/>
      <c r="D38" s="32" t="n"/>
      <c r="E38" s="32" t="n"/>
      <c r="F38" s="32" t="n"/>
      <c r="G38" s="32" t="n"/>
      <c r="H38" s="33">
        <f>IF($B38="","",SUM($D38:$G38))</f>
        <v/>
      </c>
      <c r="I38" s="33">
        <f>IF($B38="","",MIN(SUM($D38:$G38),Rates!$C$15)*Rates!$C$14+MAX(0,MIN(SUM($D38:$G38),Rates!$C$16)-Rates!$C$15)*Rates!$C$14)</f>
        <v/>
      </c>
      <c r="J38" s="33">
        <f>IF($B38="","",SUM($D38:$G38)*Rates!$C$19)</f>
        <v/>
      </c>
      <c r="K38" s="33">
        <f>IF($B38="","",SUM($D38:$G38)*Rates!$C$22)</f>
        <v/>
      </c>
      <c r="L38" s="33">
        <f>IF($B38="","",MAX(0,SUM($D38:$G38)-I38-J38-K38))</f>
        <v/>
      </c>
      <c r="M38" s="33">
        <f>IF($B38="","",MAX(0,(MIN(L38,Rates!$C$6)*Rates!$D$6+MAX(0,MIN(L38,Rates!$C$7)-Rates!$C$6)*Rates!$D$7+MAX(0,MIN(L38,Rates!$C$8)-Rates!$C$7)*Rates!$D$8+MAX(0,MIN(L38,Rates!$C$9)-Rates!$C$8)*Rates!$D$9+MAX(0,L38-Rates!$C$9)*Rates!$D$10)-Rates!$C$11))</f>
        <v/>
      </c>
      <c r="N38" s="32" t="n"/>
      <c r="O38" s="32" t="n"/>
      <c r="P38" s="33">
        <f>IF($B38="","",M38+I38+J38+K38+N38+O38)</f>
        <v/>
      </c>
      <c r="Q38" s="34">
        <f>IF($B38="","",H38-P38)</f>
        <v/>
      </c>
    </row>
    <row r="39">
      <c r="A39" s="22">
        <f>IF($B39="","",ROW()-4)</f>
        <v/>
      </c>
      <c r="B39" s="35" t="n"/>
      <c r="C39" s="36" t="n"/>
      <c r="D39" s="27" t="n"/>
      <c r="E39" s="27" t="n"/>
      <c r="F39" s="27" t="n"/>
      <c r="G39" s="27" t="n"/>
      <c r="H39" s="26">
        <f>IF($B39="","",SUM($D39:$G39))</f>
        <v/>
      </c>
      <c r="I39" s="26">
        <f>IF($B39="","",MIN(SUM($D39:$G39),Rates!$C$15)*Rates!$C$14+MAX(0,MIN(SUM($D39:$G39),Rates!$C$16)-Rates!$C$15)*Rates!$C$14)</f>
        <v/>
      </c>
      <c r="J39" s="26">
        <f>IF($B39="","",SUM($D39:$G39)*Rates!$C$19)</f>
        <v/>
      </c>
      <c r="K39" s="26">
        <f>IF($B39="","",SUM($D39:$G39)*Rates!$C$22)</f>
        <v/>
      </c>
      <c r="L39" s="26">
        <f>IF($B39="","",MAX(0,SUM($D39:$G39)-I39-J39-K39))</f>
        <v/>
      </c>
      <c r="M39" s="26">
        <f>IF($B39="","",MAX(0,(MIN(L39,Rates!$C$6)*Rates!$D$6+MAX(0,MIN(L39,Rates!$C$7)-Rates!$C$6)*Rates!$D$7+MAX(0,MIN(L39,Rates!$C$8)-Rates!$C$7)*Rates!$D$8+MAX(0,MIN(L39,Rates!$C$9)-Rates!$C$8)*Rates!$D$9+MAX(0,L39-Rates!$C$9)*Rates!$D$10)-Rates!$C$11))</f>
        <v/>
      </c>
      <c r="N39" s="27" t="n"/>
      <c r="O39" s="27" t="n"/>
      <c r="P39" s="26">
        <f>IF($B39="","",M39+I39+J39+K39+N39+O39)</f>
        <v/>
      </c>
      <c r="Q39" s="28">
        <f>IF($B39="","",H39-P39)</f>
        <v/>
      </c>
    </row>
    <row r="40">
      <c r="A40" s="29">
        <f>IF($B40="","",ROW()-4)</f>
        <v/>
      </c>
      <c r="B40" s="30" t="n"/>
      <c r="C40" s="31" t="n"/>
      <c r="D40" s="32" t="n"/>
      <c r="E40" s="32" t="n"/>
      <c r="F40" s="32" t="n"/>
      <c r="G40" s="32" t="n"/>
      <c r="H40" s="33">
        <f>IF($B40="","",SUM($D40:$G40))</f>
        <v/>
      </c>
      <c r="I40" s="33">
        <f>IF($B40="","",MIN(SUM($D40:$G40),Rates!$C$15)*Rates!$C$14+MAX(0,MIN(SUM($D40:$G40),Rates!$C$16)-Rates!$C$15)*Rates!$C$14)</f>
        <v/>
      </c>
      <c r="J40" s="33">
        <f>IF($B40="","",SUM($D40:$G40)*Rates!$C$19)</f>
        <v/>
      </c>
      <c r="K40" s="33">
        <f>IF($B40="","",SUM($D40:$G40)*Rates!$C$22)</f>
        <v/>
      </c>
      <c r="L40" s="33">
        <f>IF($B40="","",MAX(0,SUM($D40:$G40)-I40-J40-K40))</f>
        <v/>
      </c>
      <c r="M40" s="33">
        <f>IF($B40="","",MAX(0,(MIN(L40,Rates!$C$6)*Rates!$D$6+MAX(0,MIN(L40,Rates!$C$7)-Rates!$C$6)*Rates!$D$7+MAX(0,MIN(L40,Rates!$C$8)-Rates!$C$7)*Rates!$D$8+MAX(0,MIN(L40,Rates!$C$9)-Rates!$C$8)*Rates!$D$9+MAX(0,L40-Rates!$C$9)*Rates!$D$10)-Rates!$C$11))</f>
        <v/>
      </c>
      <c r="N40" s="32" t="n"/>
      <c r="O40" s="32" t="n"/>
      <c r="P40" s="33">
        <f>IF($B40="","",M40+I40+J40+K40+N40+O40)</f>
        <v/>
      </c>
      <c r="Q40" s="34">
        <f>IF($B40="","",H40-P40)</f>
        <v/>
      </c>
    </row>
    <row r="41">
      <c r="A41" s="22">
        <f>IF($B41="","",ROW()-4)</f>
        <v/>
      </c>
      <c r="B41" s="35" t="n"/>
      <c r="C41" s="36" t="n"/>
      <c r="D41" s="27" t="n"/>
      <c r="E41" s="27" t="n"/>
      <c r="F41" s="27" t="n"/>
      <c r="G41" s="27" t="n"/>
      <c r="H41" s="26">
        <f>IF($B41="","",SUM($D41:$G41))</f>
        <v/>
      </c>
      <c r="I41" s="26">
        <f>IF($B41="","",MIN(SUM($D41:$G41),Rates!$C$15)*Rates!$C$14+MAX(0,MIN(SUM($D41:$G41),Rates!$C$16)-Rates!$C$15)*Rates!$C$14)</f>
        <v/>
      </c>
      <c r="J41" s="26">
        <f>IF($B41="","",SUM($D41:$G41)*Rates!$C$19)</f>
        <v/>
      </c>
      <c r="K41" s="26">
        <f>IF($B41="","",SUM($D41:$G41)*Rates!$C$22)</f>
        <v/>
      </c>
      <c r="L41" s="26">
        <f>IF($B41="","",MAX(0,SUM($D41:$G41)-I41-J41-K41))</f>
        <v/>
      </c>
      <c r="M41" s="26">
        <f>IF($B41="","",MAX(0,(MIN(L41,Rates!$C$6)*Rates!$D$6+MAX(0,MIN(L41,Rates!$C$7)-Rates!$C$6)*Rates!$D$7+MAX(0,MIN(L41,Rates!$C$8)-Rates!$C$7)*Rates!$D$8+MAX(0,MIN(L41,Rates!$C$9)-Rates!$C$8)*Rates!$D$9+MAX(0,L41-Rates!$C$9)*Rates!$D$10)-Rates!$C$11))</f>
        <v/>
      </c>
      <c r="N41" s="27" t="n"/>
      <c r="O41" s="27" t="n"/>
      <c r="P41" s="26">
        <f>IF($B41="","",M41+I41+J41+K41+N41+O41)</f>
        <v/>
      </c>
      <c r="Q41" s="28">
        <f>IF($B41="","",H41-P41)</f>
        <v/>
      </c>
    </row>
    <row r="42">
      <c r="A42" s="29">
        <f>IF($B42="","",ROW()-4)</f>
        <v/>
      </c>
      <c r="B42" s="30" t="n"/>
      <c r="C42" s="31" t="n"/>
      <c r="D42" s="32" t="n"/>
      <c r="E42" s="32" t="n"/>
      <c r="F42" s="32" t="n"/>
      <c r="G42" s="32" t="n"/>
      <c r="H42" s="33">
        <f>IF($B42="","",SUM($D42:$G42))</f>
        <v/>
      </c>
      <c r="I42" s="33">
        <f>IF($B42="","",MIN(SUM($D42:$G42),Rates!$C$15)*Rates!$C$14+MAX(0,MIN(SUM($D42:$G42),Rates!$C$16)-Rates!$C$15)*Rates!$C$14)</f>
        <v/>
      </c>
      <c r="J42" s="33">
        <f>IF($B42="","",SUM($D42:$G42)*Rates!$C$19)</f>
        <v/>
      </c>
      <c r="K42" s="33">
        <f>IF($B42="","",SUM($D42:$G42)*Rates!$C$22)</f>
        <v/>
      </c>
      <c r="L42" s="33">
        <f>IF($B42="","",MAX(0,SUM($D42:$G42)-I42-J42-K42))</f>
        <v/>
      </c>
      <c r="M42" s="33">
        <f>IF($B42="","",MAX(0,(MIN(L42,Rates!$C$6)*Rates!$D$6+MAX(0,MIN(L42,Rates!$C$7)-Rates!$C$6)*Rates!$D$7+MAX(0,MIN(L42,Rates!$C$8)-Rates!$C$7)*Rates!$D$8+MAX(0,MIN(L42,Rates!$C$9)-Rates!$C$8)*Rates!$D$9+MAX(0,L42-Rates!$C$9)*Rates!$D$10)-Rates!$C$11))</f>
        <v/>
      </c>
      <c r="N42" s="32" t="n"/>
      <c r="O42" s="32" t="n"/>
      <c r="P42" s="33">
        <f>IF($B42="","",M42+I42+J42+K42+N42+O42)</f>
        <v/>
      </c>
      <c r="Q42" s="34">
        <f>IF($B42="","",H42-P42)</f>
        <v/>
      </c>
    </row>
    <row r="43">
      <c r="A43" s="22">
        <f>IF($B43="","",ROW()-4)</f>
        <v/>
      </c>
      <c r="B43" s="35" t="n"/>
      <c r="C43" s="36" t="n"/>
      <c r="D43" s="27" t="n"/>
      <c r="E43" s="27" t="n"/>
      <c r="F43" s="27" t="n"/>
      <c r="G43" s="27" t="n"/>
      <c r="H43" s="26">
        <f>IF($B43="","",SUM($D43:$G43))</f>
        <v/>
      </c>
      <c r="I43" s="26">
        <f>IF($B43="","",MIN(SUM($D43:$G43),Rates!$C$15)*Rates!$C$14+MAX(0,MIN(SUM($D43:$G43),Rates!$C$16)-Rates!$C$15)*Rates!$C$14)</f>
        <v/>
      </c>
      <c r="J43" s="26">
        <f>IF($B43="","",SUM($D43:$G43)*Rates!$C$19)</f>
        <v/>
      </c>
      <c r="K43" s="26">
        <f>IF($B43="","",SUM($D43:$G43)*Rates!$C$22)</f>
        <v/>
      </c>
      <c r="L43" s="26">
        <f>IF($B43="","",MAX(0,SUM($D43:$G43)-I43-J43-K43))</f>
        <v/>
      </c>
      <c r="M43" s="26">
        <f>IF($B43="","",MAX(0,(MIN(L43,Rates!$C$6)*Rates!$D$6+MAX(0,MIN(L43,Rates!$C$7)-Rates!$C$6)*Rates!$D$7+MAX(0,MIN(L43,Rates!$C$8)-Rates!$C$7)*Rates!$D$8+MAX(0,MIN(L43,Rates!$C$9)-Rates!$C$8)*Rates!$D$9+MAX(0,L43-Rates!$C$9)*Rates!$D$10)-Rates!$C$11))</f>
        <v/>
      </c>
      <c r="N43" s="27" t="n"/>
      <c r="O43" s="27" t="n"/>
      <c r="P43" s="26">
        <f>IF($B43="","",M43+I43+J43+K43+N43+O43)</f>
        <v/>
      </c>
      <c r="Q43" s="28">
        <f>IF($B43="","",H43-P43)</f>
        <v/>
      </c>
    </row>
    <row r="44">
      <c r="A44" s="29">
        <f>IF($B44="","",ROW()-4)</f>
        <v/>
      </c>
      <c r="B44" s="30" t="n"/>
      <c r="C44" s="31" t="n"/>
      <c r="D44" s="32" t="n"/>
      <c r="E44" s="32" t="n"/>
      <c r="F44" s="32" t="n"/>
      <c r="G44" s="32" t="n"/>
      <c r="H44" s="33">
        <f>IF($B44="","",SUM($D44:$G44))</f>
        <v/>
      </c>
      <c r="I44" s="33">
        <f>IF($B44="","",MIN(SUM($D44:$G44),Rates!$C$15)*Rates!$C$14+MAX(0,MIN(SUM($D44:$G44),Rates!$C$16)-Rates!$C$15)*Rates!$C$14)</f>
        <v/>
      </c>
      <c r="J44" s="33">
        <f>IF($B44="","",SUM($D44:$G44)*Rates!$C$19)</f>
        <v/>
      </c>
      <c r="K44" s="33">
        <f>IF($B44="","",SUM($D44:$G44)*Rates!$C$22)</f>
        <v/>
      </c>
      <c r="L44" s="33">
        <f>IF($B44="","",MAX(0,SUM($D44:$G44)-I44-J44-K44))</f>
        <v/>
      </c>
      <c r="M44" s="33">
        <f>IF($B44="","",MAX(0,(MIN(L44,Rates!$C$6)*Rates!$D$6+MAX(0,MIN(L44,Rates!$C$7)-Rates!$C$6)*Rates!$D$7+MAX(0,MIN(L44,Rates!$C$8)-Rates!$C$7)*Rates!$D$8+MAX(0,MIN(L44,Rates!$C$9)-Rates!$C$8)*Rates!$D$9+MAX(0,L44-Rates!$C$9)*Rates!$D$10)-Rates!$C$11))</f>
        <v/>
      </c>
      <c r="N44" s="32" t="n"/>
      <c r="O44" s="32" t="n"/>
      <c r="P44" s="33">
        <f>IF($B44="","",M44+I44+J44+K44+N44+O44)</f>
        <v/>
      </c>
      <c r="Q44" s="34">
        <f>IF($B44="","",H44-P44)</f>
        <v/>
      </c>
    </row>
    <row r="45">
      <c r="A45" s="22">
        <f>IF($B45="","",ROW()-4)</f>
        <v/>
      </c>
      <c r="B45" s="35" t="n"/>
      <c r="C45" s="36" t="n"/>
      <c r="D45" s="27" t="n"/>
      <c r="E45" s="27" t="n"/>
      <c r="F45" s="27" t="n"/>
      <c r="G45" s="27" t="n"/>
      <c r="H45" s="26">
        <f>IF($B45="","",SUM($D45:$G45))</f>
        <v/>
      </c>
      <c r="I45" s="26">
        <f>IF($B45="","",MIN(SUM($D45:$G45),Rates!$C$15)*Rates!$C$14+MAX(0,MIN(SUM($D45:$G45),Rates!$C$16)-Rates!$C$15)*Rates!$C$14)</f>
        <v/>
      </c>
      <c r="J45" s="26">
        <f>IF($B45="","",SUM($D45:$G45)*Rates!$C$19)</f>
        <v/>
      </c>
      <c r="K45" s="26">
        <f>IF($B45="","",SUM($D45:$G45)*Rates!$C$22)</f>
        <v/>
      </c>
      <c r="L45" s="26">
        <f>IF($B45="","",MAX(0,SUM($D45:$G45)-I45-J45-K45))</f>
        <v/>
      </c>
      <c r="M45" s="26">
        <f>IF($B45="","",MAX(0,(MIN(L45,Rates!$C$6)*Rates!$D$6+MAX(0,MIN(L45,Rates!$C$7)-Rates!$C$6)*Rates!$D$7+MAX(0,MIN(L45,Rates!$C$8)-Rates!$C$7)*Rates!$D$8+MAX(0,MIN(L45,Rates!$C$9)-Rates!$C$8)*Rates!$D$9+MAX(0,L45-Rates!$C$9)*Rates!$D$10)-Rates!$C$11))</f>
        <v/>
      </c>
      <c r="N45" s="27" t="n"/>
      <c r="O45" s="27" t="n"/>
      <c r="P45" s="26">
        <f>IF($B45="","",M45+I45+J45+K45+N45+O45)</f>
        <v/>
      </c>
      <c r="Q45" s="28">
        <f>IF($B45="","",H45-P45)</f>
        <v/>
      </c>
    </row>
    <row r="46">
      <c r="A46" s="29">
        <f>IF($B46="","",ROW()-4)</f>
        <v/>
      </c>
      <c r="B46" s="30" t="n"/>
      <c r="C46" s="31" t="n"/>
      <c r="D46" s="32" t="n"/>
      <c r="E46" s="32" t="n"/>
      <c r="F46" s="32" t="n"/>
      <c r="G46" s="32" t="n"/>
      <c r="H46" s="33">
        <f>IF($B46="","",SUM($D46:$G46))</f>
        <v/>
      </c>
      <c r="I46" s="33">
        <f>IF($B46="","",MIN(SUM($D46:$G46),Rates!$C$15)*Rates!$C$14+MAX(0,MIN(SUM($D46:$G46),Rates!$C$16)-Rates!$C$15)*Rates!$C$14)</f>
        <v/>
      </c>
      <c r="J46" s="33">
        <f>IF($B46="","",SUM($D46:$G46)*Rates!$C$19)</f>
        <v/>
      </c>
      <c r="K46" s="33">
        <f>IF($B46="","",SUM($D46:$G46)*Rates!$C$22)</f>
        <v/>
      </c>
      <c r="L46" s="33">
        <f>IF($B46="","",MAX(0,SUM($D46:$G46)-I46-J46-K46))</f>
        <v/>
      </c>
      <c r="M46" s="33">
        <f>IF($B46="","",MAX(0,(MIN(L46,Rates!$C$6)*Rates!$D$6+MAX(0,MIN(L46,Rates!$C$7)-Rates!$C$6)*Rates!$D$7+MAX(0,MIN(L46,Rates!$C$8)-Rates!$C$7)*Rates!$D$8+MAX(0,MIN(L46,Rates!$C$9)-Rates!$C$8)*Rates!$D$9+MAX(0,L46-Rates!$C$9)*Rates!$D$10)-Rates!$C$11))</f>
        <v/>
      </c>
      <c r="N46" s="32" t="n"/>
      <c r="O46" s="32" t="n"/>
      <c r="P46" s="33">
        <f>IF($B46="","",M46+I46+J46+K46+N46+O46)</f>
        <v/>
      </c>
      <c r="Q46" s="34">
        <f>IF($B46="","",H46-P46)</f>
        <v/>
      </c>
    </row>
    <row r="47">
      <c r="A47" s="22">
        <f>IF($B47="","",ROW()-4)</f>
        <v/>
      </c>
      <c r="B47" s="35" t="n"/>
      <c r="C47" s="36" t="n"/>
      <c r="D47" s="27" t="n"/>
      <c r="E47" s="27" t="n"/>
      <c r="F47" s="27" t="n"/>
      <c r="G47" s="27" t="n"/>
      <c r="H47" s="26">
        <f>IF($B47="","",SUM($D47:$G47))</f>
        <v/>
      </c>
      <c r="I47" s="26">
        <f>IF($B47="","",MIN(SUM($D47:$G47),Rates!$C$15)*Rates!$C$14+MAX(0,MIN(SUM($D47:$G47),Rates!$C$16)-Rates!$C$15)*Rates!$C$14)</f>
        <v/>
      </c>
      <c r="J47" s="26">
        <f>IF($B47="","",SUM($D47:$G47)*Rates!$C$19)</f>
        <v/>
      </c>
      <c r="K47" s="26">
        <f>IF($B47="","",SUM($D47:$G47)*Rates!$C$22)</f>
        <v/>
      </c>
      <c r="L47" s="26">
        <f>IF($B47="","",MAX(0,SUM($D47:$G47)-I47-J47-K47))</f>
        <v/>
      </c>
      <c r="M47" s="26">
        <f>IF($B47="","",MAX(0,(MIN(L47,Rates!$C$6)*Rates!$D$6+MAX(0,MIN(L47,Rates!$C$7)-Rates!$C$6)*Rates!$D$7+MAX(0,MIN(L47,Rates!$C$8)-Rates!$C$7)*Rates!$D$8+MAX(0,MIN(L47,Rates!$C$9)-Rates!$C$8)*Rates!$D$9+MAX(0,L47-Rates!$C$9)*Rates!$D$10)-Rates!$C$11))</f>
        <v/>
      </c>
      <c r="N47" s="27" t="n"/>
      <c r="O47" s="27" t="n"/>
      <c r="P47" s="26">
        <f>IF($B47="","",M47+I47+J47+K47+N47+O47)</f>
        <v/>
      </c>
      <c r="Q47" s="28">
        <f>IF($B47="","",H47-P47)</f>
        <v/>
      </c>
    </row>
    <row r="48">
      <c r="A48" s="29">
        <f>IF($B48="","",ROW()-4)</f>
        <v/>
      </c>
      <c r="B48" s="30" t="n"/>
      <c r="C48" s="31" t="n"/>
      <c r="D48" s="32" t="n"/>
      <c r="E48" s="32" t="n"/>
      <c r="F48" s="32" t="n"/>
      <c r="G48" s="32" t="n"/>
      <c r="H48" s="33">
        <f>IF($B48="","",SUM($D48:$G48))</f>
        <v/>
      </c>
      <c r="I48" s="33">
        <f>IF($B48="","",MIN(SUM($D48:$G48),Rates!$C$15)*Rates!$C$14+MAX(0,MIN(SUM($D48:$G48),Rates!$C$16)-Rates!$C$15)*Rates!$C$14)</f>
        <v/>
      </c>
      <c r="J48" s="33">
        <f>IF($B48="","",SUM($D48:$G48)*Rates!$C$19)</f>
        <v/>
      </c>
      <c r="K48" s="33">
        <f>IF($B48="","",SUM($D48:$G48)*Rates!$C$22)</f>
        <v/>
      </c>
      <c r="L48" s="33">
        <f>IF($B48="","",MAX(0,SUM($D48:$G48)-I48-J48-K48))</f>
        <v/>
      </c>
      <c r="M48" s="33">
        <f>IF($B48="","",MAX(0,(MIN(L48,Rates!$C$6)*Rates!$D$6+MAX(0,MIN(L48,Rates!$C$7)-Rates!$C$6)*Rates!$D$7+MAX(0,MIN(L48,Rates!$C$8)-Rates!$C$7)*Rates!$D$8+MAX(0,MIN(L48,Rates!$C$9)-Rates!$C$8)*Rates!$D$9+MAX(0,L48-Rates!$C$9)*Rates!$D$10)-Rates!$C$11))</f>
        <v/>
      </c>
      <c r="N48" s="32" t="n"/>
      <c r="O48" s="32" t="n"/>
      <c r="P48" s="33">
        <f>IF($B48="","",M48+I48+J48+K48+N48+O48)</f>
        <v/>
      </c>
      <c r="Q48" s="34">
        <f>IF($B48="","",H48-P48)</f>
        <v/>
      </c>
    </row>
    <row r="49">
      <c r="A49" s="22">
        <f>IF($B49="","",ROW()-4)</f>
        <v/>
      </c>
      <c r="B49" s="35" t="n"/>
      <c r="C49" s="36" t="n"/>
      <c r="D49" s="27" t="n"/>
      <c r="E49" s="27" t="n"/>
      <c r="F49" s="27" t="n"/>
      <c r="G49" s="27" t="n"/>
      <c r="H49" s="26">
        <f>IF($B49="","",SUM($D49:$G49))</f>
        <v/>
      </c>
      <c r="I49" s="26">
        <f>IF($B49="","",MIN(SUM($D49:$G49),Rates!$C$15)*Rates!$C$14+MAX(0,MIN(SUM($D49:$G49),Rates!$C$16)-Rates!$C$15)*Rates!$C$14)</f>
        <v/>
      </c>
      <c r="J49" s="26">
        <f>IF($B49="","",SUM($D49:$G49)*Rates!$C$19)</f>
        <v/>
      </c>
      <c r="K49" s="26">
        <f>IF($B49="","",SUM($D49:$G49)*Rates!$C$22)</f>
        <v/>
      </c>
      <c r="L49" s="26">
        <f>IF($B49="","",MAX(0,SUM($D49:$G49)-I49-J49-K49))</f>
        <v/>
      </c>
      <c r="M49" s="26">
        <f>IF($B49="","",MAX(0,(MIN(L49,Rates!$C$6)*Rates!$D$6+MAX(0,MIN(L49,Rates!$C$7)-Rates!$C$6)*Rates!$D$7+MAX(0,MIN(L49,Rates!$C$8)-Rates!$C$7)*Rates!$D$8+MAX(0,MIN(L49,Rates!$C$9)-Rates!$C$8)*Rates!$D$9+MAX(0,L49-Rates!$C$9)*Rates!$D$10)-Rates!$C$11))</f>
        <v/>
      </c>
      <c r="N49" s="27" t="n"/>
      <c r="O49" s="27" t="n"/>
      <c r="P49" s="26">
        <f>IF($B49="","",M49+I49+J49+K49+N49+O49)</f>
        <v/>
      </c>
      <c r="Q49" s="28">
        <f>IF($B49="","",H49-P49)</f>
        <v/>
      </c>
    </row>
    <row r="50">
      <c r="A50" s="29">
        <f>IF($B50="","",ROW()-4)</f>
        <v/>
      </c>
      <c r="B50" s="30" t="n"/>
      <c r="C50" s="31" t="n"/>
      <c r="D50" s="32" t="n"/>
      <c r="E50" s="32" t="n"/>
      <c r="F50" s="32" t="n"/>
      <c r="G50" s="32" t="n"/>
      <c r="H50" s="33">
        <f>IF($B50="","",SUM($D50:$G50))</f>
        <v/>
      </c>
      <c r="I50" s="33">
        <f>IF($B50="","",MIN(SUM($D50:$G50),Rates!$C$15)*Rates!$C$14+MAX(0,MIN(SUM($D50:$G50),Rates!$C$16)-Rates!$C$15)*Rates!$C$14)</f>
        <v/>
      </c>
      <c r="J50" s="33">
        <f>IF($B50="","",SUM($D50:$G50)*Rates!$C$19)</f>
        <v/>
      </c>
      <c r="K50" s="33">
        <f>IF($B50="","",SUM($D50:$G50)*Rates!$C$22)</f>
        <v/>
      </c>
      <c r="L50" s="33">
        <f>IF($B50="","",MAX(0,SUM($D50:$G50)-I50-J50-K50))</f>
        <v/>
      </c>
      <c r="M50" s="33">
        <f>IF($B50="","",MAX(0,(MIN(L50,Rates!$C$6)*Rates!$D$6+MAX(0,MIN(L50,Rates!$C$7)-Rates!$C$6)*Rates!$D$7+MAX(0,MIN(L50,Rates!$C$8)-Rates!$C$7)*Rates!$D$8+MAX(0,MIN(L50,Rates!$C$9)-Rates!$C$8)*Rates!$D$9+MAX(0,L50-Rates!$C$9)*Rates!$D$10)-Rates!$C$11))</f>
        <v/>
      </c>
      <c r="N50" s="32" t="n"/>
      <c r="O50" s="32" t="n"/>
      <c r="P50" s="33">
        <f>IF($B50="","",M50+I50+J50+K50+N50+O50)</f>
        <v/>
      </c>
      <c r="Q50" s="34">
        <f>IF($B50="","",H50-P50)</f>
        <v/>
      </c>
    </row>
    <row r="51">
      <c r="A51" s="22">
        <f>IF($B51="","",ROW()-4)</f>
        <v/>
      </c>
      <c r="B51" s="35" t="n"/>
      <c r="C51" s="36" t="n"/>
      <c r="D51" s="27" t="n"/>
      <c r="E51" s="27" t="n"/>
      <c r="F51" s="27" t="n"/>
      <c r="G51" s="27" t="n"/>
      <c r="H51" s="26">
        <f>IF($B51="","",SUM($D51:$G51))</f>
        <v/>
      </c>
      <c r="I51" s="26">
        <f>IF($B51="","",MIN(SUM($D51:$G51),Rates!$C$15)*Rates!$C$14+MAX(0,MIN(SUM($D51:$G51),Rates!$C$16)-Rates!$C$15)*Rates!$C$14)</f>
        <v/>
      </c>
      <c r="J51" s="26">
        <f>IF($B51="","",SUM($D51:$G51)*Rates!$C$19)</f>
        <v/>
      </c>
      <c r="K51" s="26">
        <f>IF($B51="","",SUM($D51:$G51)*Rates!$C$22)</f>
        <v/>
      </c>
      <c r="L51" s="26">
        <f>IF($B51="","",MAX(0,SUM($D51:$G51)-I51-J51-K51))</f>
        <v/>
      </c>
      <c r="M51" s="26">
        <f>IF($B51="","",MAX(0,(MIN(L51,Rates!$C$6)*Rates!$D$6+MAX(0,MIN(L51,Rates!$C$7)-Rates!$C$6)*Rates!$D$7+MAX(0,MIN(L51,Rates!$C$8)-Rates!$C$7)*Rates!$D$8+MAX(0,MIN(L51,Rates!$C$9)-Rates!$C$8)*Rates!$D$9+MAX(0,L51-Rates!$C$9)*Rates!$D$10)-Rates!$C$11))</f>
        <v/>
      </c>
      <c r="N51" s="27" t="n"/>
      <c r="O51" s="27" t="n"/>
      <c r="P51" s="26">
        <f>IF($B51="","",M51+I51+J51+K51+N51+O51)</f>
        <v/>
      </c>
      <c r="Q51" s="28">
        <f>IF($B51="","",H51-P51)</f>
        <v/>
      </c>
    </row>
    <row r="52">
      <c r="A52" s="29">
        <f>IF($B52="","",ROW()-4)</f>
        <v/>
      </c>
      <c r="B52" s="30" t="n"/>
      <c r="C52" s="31" t="n"/>
      <c r="D52" s="32" t="n"/>
      <c r="E52" s="32" t="n"/>
      <c r="F52" s="32" t="n"/>
      <c r="G52" s="32" t="n"/>
      <c r="H52" s="33">
        <f>IF($B52="","",SUM($D52:$G52))</f>
        <v/>
      </c>
      <c r="I52" s="33">
        <f>IF($B52="","",MIN(SUM($D52:$G52),Rates!$C$15)*Rates!$C$14+MAX(0,MIN(SUM($D52:$G52),Rates!$C$16)-Rates!$C$15)*Rates!$C$14)</f>
        <v/>
      </c>
      <c r="J52" s="33">
        <f>IF($B52="","",SUM($D52:$G52)*Rates!$C$19)</f>
        <v/>
      </c>
      <c r="K52" s="33">
        <f>IF($B52="","",SUM($D52:$G52)*Rates!$C$22)</f>
        <v/>
      </c>
      <c r="L52" s="33">
        <f>IF($B52="","",MAX(0,SUM($D52:$G52)-I52-J52-K52))</f>
        <v/>
      </c>
      <c r="M52" s="33">
        <f>IF($B52="","",MAX(0,(MIN(L52,Rates!$C$6)*Rates!$D$6+MAX(0,MIN(L52,Rates!$C$7)-Rates!$C$6)*Rates!$D$7+MAX(0,MIN(L52,Rates!$C$8)-Rates!$C$7)*Rates!$D$8+MAX(0,MIN(L52,Rates!$C$9)-Rates!$C$8)*Rates!$D$9+MAX(0,L52-Rates!$C$9)*Rates!$D$10)-Rates!$C$11))</f>
        <v/>
      </c>
      <c r="N52" s="32" t="n"/>
      <c r="O52" s="32" t="n"/>
      <c r="P52" s="33">
        <f>IF($B52="","",M52+I52+J52+K52+N52+O52)</f>
        <v/>
      </c>
      <c r="Q52" s="34">
        <f>IF($B52="","",H52-P52)</f>
        <v/>
      </c>
    </row>
    <row r="53">
      <c r="A53" s="22">
        <f>IF($B53="","",ROW()-4)</f>
        <v/>
      </c>
      <c r="B53" s="35" t="n"/>
      <c r="C53" s="36" t="n"/>
      <c r="D53" s="27" t="n"/>
      <c r="E53" s="27" t="n"/>
      <c r="F53" s="27" t="n"/>
      <c r="G53" s="27" t="n"/>
      <c r="H53" s="26">
        <f>IF($B53="","",SUM($D53:$G53))</f>
        <v/>
      </c>
      <c r="I53" s="26">
        <f>IF($B53="","",MIN(SUM($D53:$G53),Rates!$C$15)*Rates!$C$14+MAX(0,MIN(SUM($D53:$G53),Rates!$C$16)-Rates!$C$15)*Rates!$C$14)</f>
        <v/>
      </c>
      <c r="J53" s="26">
        <f>IF($B53="","",SUM($D53:$G53)*Rates!$C$19)</f>
        <v/>
      </c>
      <c r="K53" s="26">
        <f>IF($B53="","",SUM($D53:$G53)*Rates!$C$22)</f>
        <v/>
      </c>
      <c r="L53" s="26">
        <f>IF($B53="","",MAX(0,SUM($D53:$G53)-I53-J53-K53))</f>
        <v/>
      </c>
      <c r="M53" s="26">
        <f>IF($B53="","",MAX(0,(MIN(L53,Rates!$C$6)*Rates!$D$6+MAX(0,MIN(L53,Rates!$C$7)-Rates!$C$6)*Rates!$D$7+MAX(0,MIN(L53,Rates!$C$8)-Rates!$C$7)*Rates!$D$8+MAX(0,MIN(L53,Rates!$C$9)-Rates!$C$8)*Rates!$D$9+MAX(0,L53-Rates!$C$9)*Rates!$D$10)-Rates!$C$11))</f>
        <v/>
      </c>
      <c r="N53" s="27" t="n"/>
      <c r="O53" s="27" t="n"/>
      <c r="P53" s="26">
        <f>IF($B53="","",M53+I53+J53+K53+N53+O53)</f>
        <v/>
      </c>
      <c r="Q53" s="28">
        <f>IF($B53="","",H53-P53)</f>
        <v/>
      </c>
    </row>
    <row r="54">
      <c r="A54" s="29">
        <f>IF($B54="","",ROW()-4)</f>
        <v/>
      </c>
      <c r="B54" s="30" t="n"/>
      <c r="C54" s="31" t="n"/>
      <c r="D54" s="32" t="n"/>
      <c r="E54" s="32" t="n"/>
      <c r="F54" s="32" t="n"/>
      <c r="G54" s="32" t="n"/>
      <c r="H54" s="33">
        <f>IF($B54="","",SUM($D54:$G54))</f>
        <v/>
      </c>
      <c r="I54" s="33">
        <f>IF($B54="","",MIN(SUM($D54:$G54),Rates!$C$15)*Rates!$C$14+MAX(0,MIN(SUM($D54:$G54),Rates!$C$16)-Rates!$C$15)*Rates!$C$14)</f>
        <v/>
      </c>
      <c r="J54" s="33">
        <f>IF($B54="","",SUM($D54:$G54)*Rates!$C$19)</f>
        <v/>
      </c>
      <c r="K54" s="33">
        <f>IF($B54="","",SUM($D54:$G54)*Rates!$C$22)</f>
        <v/>
      </c>
      <c r="L54" s="33">
        <f>IF($B54="","",MAX(0,SUM($D54:$G54)-I54-J54-K54))</f>
        <v/>
      </c>
      <c r="M54" s="33">
        <f>IF($B54="","",MAX(0,(MIN(L54,Rates!$C$6)*Rates!$D$6+MAX(0,MIN(L54,Rates!$C$7)-Rates!$C$6)*Rates!$D$7+MAX(0,MIN(L54,Rates!$C$8)-Rates!$C$7)*Rates!$D$8+MAX(0,MIN(L54,Rates!$C$9)-Rates!$C$8)*Rates!$D$9+MAX(0,L54-Rates!$C$9)*Rates!$D$10)-Rates!$C$11))</f>
        <v/>
      </c>
      <c r="N54" s="32" t="n"/>
      <c r="O54" s="32" t="n"/>
      <c r="P54" s="33">
        <f>IF($B54="","",M54+I54+J54+K54+N54+O54)</f>
        <v/>
      </c>
      <c r="Q54" s="34">
        <f>IF($B54="","",H54-P54)</f>
        <v/>
      </c>
    </row>
    <row r="55">
      <c r="A55" s="22">
        <f>IF($B55="","",ROW()-4)</f>
        <v/>
      </c>
      <c r="B55" s="35" t="n"/>
      <c r="C55" s="36" t="n"/>
      <c r="D55" s="27" t="n"/>
      <c r="E55" s="27" t="n"/>
      <c r="F55" s="27" t="n"/>
      <c r="G55" s="27" t="n"/>
      <c r="H55" s="26">
        <f>IF($B55="","",SUM($D55:$G55))</f>
        <v/>
      </c>
      <c r="I55" s="26">
        <f>IF($B55="","",MIN(SUM($D55:$G55),Rates!$C$15)*Rates!$C$14+MAX(0,MIN(SUM($D55:$G55),Rates!$C$16)-Rates!$C$15)*Rates!$C$14)</f>
        <v/>
      </c>
      <c r="J55" s="26">
        <f>IF($B55="","",SUM($D55:$G55)*Rates!$C$19)</f>
        <v/>
      </c>
      <c r="K55" s="26">
        <f>IF($B55="","",SUM($D55:$G55)*Rates!$C$22)</f>
        <v/>
      </c>
      <c r="L55" s="26">
        <f>IF($B55="","",MAX(0,SUM($D55:$G55)-I55-J55-K55))</f>
        <v/>
      </c>
      <c r="M55" s="26">
        <f>IF($B55="","",MAX(0,(MIN(L55,Rates!$C$6)*Rates!$D$6+MAX(0,MIN(L55,Rates!$C$7)-Rates!$C$6)*Rates!$D$7+MAX(0,MIN(L55,Rates!$C$8)-Rates!$C$7)*Rates!$D$8+MAX(0,MIN(L55,Rates!$C$9)-Rates!$C$8)*Rates!$D$9+MAX(0,L55-Rates!$C$9)*Rates!$D$10)-Rates!$C$11))</f>
        <v/>
      </c>
      <c r="N55" s="27" t="n"/>
      <c r="O55" s="27" t="n"/>
      <c r="P55" s="26">
        <f>IF($B55="","",M55+I55+J55+K55+N55+O55)</f>
        <v/>
      </c>
      <c r="Q55" s="28">
        <f>IF($B55="","",H55-P55)</f>
        <v/>
      </c>
    </row>
    <row r="56">
      <c r="A56" s="29">
        <f>IF($B56="","",ROW()-4)</f>
        <v/>
      </c>
      <c r="B56" s="30" t="n"/>
      <c r="C56" s="31" t="n"/>
      <c r="D56" s="32" t="n"/>
      <c r="E56" s="32" t="n"/>
      <c r="F56" s="32" t="n"/>
      <c r="G56" s="32" t="n"/>
      <c r="H56" s="33">
        <f>IF($B56="","",SUM($D56:$G56))</f>
        <v/>
      </c>
      <c r="I56" s="33">
        <f>IF($B56="","",MIN(SUM($D56:$G56),Rates!$C$15)*Rates!$C$14+MAX(0,MIN(SUM($D56:$G56),Rates!$C$16)-Rates!$C$15)*Rates!$C$14)</f>
        <v/>
      </c>
      <c r="J56" s="33">
        <f>IF($B56="","",SUM($D56:$G56)*Rates!$C$19)</f>
        <v/>
      </c>
      <c r="K56" s="33">
        <f>IF($B56="","",SUM($D56:$G56)*Rates!$C$22)</f>
        <v/>
      </c>
      <c r="L56" s="33">
        <f>IF($B56="","",MAX(0,SUM($D56:$G56)-I56-J56-K56))</f>
        <v/>
      </c>
      <c r="M56" s="33">
        <f>IF($B56="","",MAX(0,(MIN(L56,Rates!$C$6)*Rates!$D$6+MAX(0,MIN(L56,Rates!$C$7)-Rates!$C$6)*Rates!$D$7+MAX(0,MIN(L56,Rates!$C$8)-Rates!$C$7)*Rates!$D$8+MAX(0,MIN(L56,Rates!$C$9)-Rates!$C$8)*Rates!$D$9+MAX(0,L56-Rates!$C$9)*Rates!$D$10)-Rates!$C$11))</f>
        <v/>
      </c>
      <c r="N56" s="32" t="n"/>
      <c r="O56" s="32" t="n"/>
      <c r="P56" s="33">
        <f>IF($B56="","",M56+I56+J56+K56+N56+O56)</f>
        <v/>
      </c>
      <c r="Q56" s="34">
        <f>IF($B56="","",H56-P56)</f>
        <v/>
      </c>
    </row>
    <row r="57">
      <c r="A57" s="22">
        <f>IF($B57="","",ROW()-4)</f>
        <v/>
      </c>
      <c r="B57" s="35" t="n"/>
      <c r="C57" s="36" t="n"/>
      <c r="D57" s="27" t="n"/>
      <c r="E57" s="27" t="n"/>
      <c r="F57" s="27" t="n"/>
      <c r="G57" s="27" t="n"/>
      <c r="H57" s="26">
        <f>IF($B57="","",SUM($D57:$G57))</f>
        <v/>
      </c>
      <c r="I57" s="26">
        <f>IF($B57="","",MIN(SUM($D57:$G57),Rates!$C$15)*Rates!$C$14+MAX(0,MIN(SUM($D57:$G57),Rates!$C$16)-Rates!$C$15)*Rates!$C$14)</f>
        <v/>
      </c>
      <c r="J57" s="26">
        <f>IF($B57="","",SUM($D57:$G57)*Rates!$C$19)</f>
        <v/>
      </c>
      <c r="K57" s="26">
        <f>IF($B57="","",SUM($D57:$G57)*Rates!$C$22)</f>
        <v/>
      </c>
      <c r="L57" s="26">
        <f>IF($B57="","",MAX(0,SUM($D57:$G57)-I57-J57-K57))</f>
        <v/>
      </c>
      <c r="M57" s="26">
        <f>IF($B57="","",MAX(0,(MIN(L57,Rates!$C$6)*Rates!$D$6+MAX(0,MIN(L57,Rates!$C$7)-Rates!$C$6)*Rates!$D$7+MAX(0,MIN(L57,Rates!$C$8)-Rates!$C$7)*Rates!$D$8+MAX(0,MIN(L57,Rates!$C$9)-Rates!$C$8)*Rates!$D$9+MAX(0,L57-Rates!$C$9)*Rates!$D$10)-Rates!$C$11))</f>
        <v/>
      </c>
      <c r="N57" s="27" t="n"/>
      <c r="O57" s="27" t="n"/>
      <c r="P57" s="26">
        <f>IF($B57="","",M57+I57+J57+K57+N57+O57)</f>
        <v/>
      </c>
      <c r="Q57" s="28">
        <f>IF($B57="","",H57-P57)</f>
        <v/>
      </c>
    </row>
    <row r="58">
      <c r="A58" s="29">
        <f>IF($B58="","",ROW()-4)</f>
        <v/>
      </c>
      <c r="B58" s="30" t="n"/>
      <c r="C58" s="31" t="n"/>
      <c r="D58" s="32" t="n"/>
      <c r="E58" s="32" t="n"/>
      <c r="F58" s="32" t="n"/>
      <c r="G58" s="32" t="n"/>
      <c r="H58" s="33">
        <f>IF($B58="","",SUM($D58:$G58))</f>
        <v/>
      </c>
      <c r="I58" s="33">
        <f>IF($B58="","",MIN(SUM($D58:$G58),Rates!$C$15)*Rates!$C$14+MAX(0,MIN(SUM($D58:$G58),Rates!$C$16)-Rates!$C$15)*Rates!$C$14)</f>
        <v/>
      </c>
      <c r="J58" s="33">
        <f>IF($B58="","",SUM($D58:$G58)*Rates!$C$19)</f>
        <v/>
      </c>
      <c r="K58" s="33">
        <f>IF($B58="","",SUM($D58:$G58)*Rates!$C$22)</f>
        <v/>
      </c>
      <c r="L58" s="33">
        <f>IF($B58="","",MAX(0,SUM($D58:$G58)-I58-J58-K58))</f>
        <v/>
      </c>
      <c r="M58" s="33">
        <f>IF($B58="","",MAX(0,(MIN(L58,Rates!$C$6)*Rates!$D$6+MAX(0,MIN(L58,Rates!$C$7)-Rates!$C$6)*Rates!$D$7+MAX(0,MIN(L58,Rates!$C$8)-Rates!$C$7)*Rates!$D$8+MAX(0,MIN(L58,Rates!$C$9)-Rates!$C$8)*Rates!$D$9+MAX(0,L58-Rates!$C$9)*Rates!$D$10)-Rates!$C$11))</f>
        <v/>
      </c>
      <c r="N58" s="32" t="n"/>
      <c r="O58" s="32" t="n"/>
      <c r="P58" s="33">
        <f>IF($B58="","",M58+I58+J58+K58+N58+O58)</f>
        <v/>
      </c>
      <c r="Q58" s="34">
        <f>IF($B58="","",H58-P58)</f>
        <v/>
      </c>
    </row>
    <row r="59">
      <c r="A59" s="22">
        <f>IF($B59="","",ROW()-4)</f>
        <v/>
      </c>
      <c r="B59" s="35" t="n"/>
      <c r="C59" s="36" t="n"/>
      <c r="D59" s="27" t="n"/>
      <c r="E59" s="27" t="n"/>
      <c r="F59" s="27" t="n"/>
      <c r="G59" s="27" t="n"/>
      <c r="H59" s="26">
        <f>IF($B59="","",SUM($D59:$G59))</f>
        <v/>
      </c>
      <c r="I59" s="26">
        <f>IF($B59="","",MIN(SUM($D59:$G59),Rates!$C$15)*Rates!$C$14+MAX(0,MIN(SUM($D59:$G59),Rates!$C$16)-Rates!$C$15)*Rates!$C$14)</f>
        <v/>
      </c>
      <c r="J59" s="26">
        <f>IF($B59="","",SUM($D59:$G59)*Rates!$C$19)</f>
        <v/>
      </c>
      <c r="K59" s="26">
        <f>IF($B59="","",SUM($D59:$G59)*Rates!$C$22)</f>
        <v/>
      </c>
      <c r="L59" s="26">
        <f>IF($B59="","",MAX(0,SUM($D59:$G59)-I59-J59-K59))</f>
        <v/>
      </c>
      <c r="M59" s="26">
        <f>IF($B59="","",MAX(0,(MIN(L59,Rates!$C$6)*Rates!$D$6+MAX(0,MIN(L59,Rates!$C$7)-Rates!$C$6)*Rates!$D$7+MAX(0,MIN(L59,Rates!$C$8)-Rates!$C$7)*Rates!$D$8+MAX(0,MIN(L59,Rates!$C$9)-Rates!$C$8)*Rates!$D$9+MAX(0,L59-Rates!$C$9)*Rates!$D$10)-Rates!$C$11))</f>
        <v/>
      </c>
      <c r="N59" s="27" t="n"/>
      <c r="O59" s="27" t="n"/>
      <c r="P59" s="26">
        <f>IF($B59="","",M59+I59+J59+K59+N59+O59)</f>
        <v/>
      </c>
      <c r="Q59" s="28">
        <f>IF($B59="","",H59-P59)</f>
        <v/>
      </c>
    </row>
    <row r="60">
      <c r="A60" s="29">
        <f>IF($B60="","",ROW()-4)</f>
        <v/>
      </c>
      <c r="B60" s="30" t="n"/>
      <c r="C60" s="31" t="n"/>
      <c r="D60" s="32" t="n"/>
      <c r="E60" s="32" t="n"/>
      <c r="F60" s="32" t="n"/>
      <c r="G60" s="32" t="n"/>
      <c r="H60" s="33">
        <f>IF($B60="","",SUM($D60:$G60))</f>
        <v/>
      </c>
      <c r="I60" s="33">
        <f>IF($B60="","",MIN(SUM($D60:$G60),Rates!$C$15)*Rates!$C$14+MAX(0,MIN(SUM($D60:$G60),Rates!$C$16)-Rates!$C$15)*Rates!$C$14)</f>
        <v/>
      </c>
      <c r="J60" s="33">
        <f>IF($B60="","",SUM($D60:$G60)*Rates!$C$19)</f>
        <v/>
      </c>
      <c r="K60" s="33">
        <f>IF($B60="","",SUM($D60:$G60)*Rates!$C$22)</f>
        <v/>
      </c>
      <c r="L60" s="33">
        <f>IF($B60="","",MAX(0,SUM($D60:$G60)-I60-J60-K60))</f>
        <v/>
      </c>
      <c r="M60" s="33">
        <f>IF($B60="","",MAX(0,(MIN(L60,Rates!$C$6)*Rates!$D$6+MAX(0,MIN(L60,Rates!$C$7)-Rates!$C$6)*Rates!$D$7+MAX(0,MIN(L60,Rates!$C$8)-Rates!$C$7)*Rates!$D$8+MAX(0,MIN(L60,Rates!$C$9)-Rates!$C$8)*Rates!$D$9+MAX(0,L60-Rates!$C$9)*Rates!$D$10)-Rates!$C$11))</f>
        <v/>
      </c>
      <c r="N60" s="32" t="n"/>
      <c r="O60" s="32" t="n"/>
      <c r="P60" s="33">
        <f>IF($B60="","",M60+I60+J60+K60+N60+O60)</f>
        <v/>
      </c>
      <c r="Q60" s="34">
        <f>IF($B60="","",H60-P60)</f>
        <v/>
      </c>
    </row>
    <row r="61">
      <c r="A61" s="22">
        <f>IF($B61="","",ROW()-4)</f>
        <v/>
      </c>
      <c r="B61" s="35" t="n"/>
      <c r="C61" s="36" t="n"/>
      <c r="D61" s="27" t="n"/>
      <c r="E61" s="27" t="n"/>
      <c r="F61" s="27" t="n"/>
      <c r="G61" s="27" t="n"/>
      <c r="H61" s="26">
        <f>IF($B61="","",SUM($D61:$G61))</f>
        <v/>
      </c>
      <c r="I61" s="26">
        <f>IF($B61="","",MIN(SUM($D61:$G61),Rates!$C$15)*Rates!$C$14+MAX(0,MIN(SUM($D61:$G61),Rates!$C$16)-Rates!$C$15)*Rates!$C$14)</f>
        <v/>
      </c>
      <c r="J61" s="26">
        <f>IF($B61="","",SUM($D61:$G61)*Rates!$C$19)</f>
        <v/>
      </c>
      <c r="K61" s="26">
        <f>IF($B61="","",SUM($D61:$G61)*Rates!$C$22)</f>
        <v/>
      </c>
      <c r="L61" s="26">
        <f>IF($B61="","",MAX(0,SUM($D61:$G61)-I61-J61-K61))</f>
        <v/>
      </c>
      <c r="M61" s="26">
        <f>IF($B61="","",MAX(0,(MIN(L61,Rates!$C$6)*Rates!$D$6+MAX(0,MIN(L61,Rates!$C$7)-Rates!$C$6)*Rates!$D$7+MAX(0,MIN(L61,Rates!$C$8)-Rates!$C$7)*Rates!$D$8+MAX(0,MIN(L61,Rates!$C$9)-Rates!$C$8)*Rates!$D$9+MAX(0,L61-Rates!$C$9)*Rates!$D$10)-Rates!$C$11))</f>
        <v/>
      </c>
      <c r="N61" s="27" t="n"/>
      <c r="O61" s="27" t="n"/>
      <c r="P61" s="26">
        <f>IF($B61="","",M61+I61+J61+K61+N61+O61)</f>
        <v/>
      </c>
      <c r="Q61" s="28">
        <f>IF($B61="","",H61-P61)</f>
        <v/>
      </c>
    </row>
    <row r="62">
      <c r="A62" s="29">
        <f>IF($B62="","",ROW()-4)</f>
        <v/>
      </c>
      <c r="B62" s="30" t="n"/>
      <c r="C62" s="31" t="n"/>
      <c r="D62" s="32" t="n"/>
      <c r="E62" s="32" t="n"/>
      <c r="F62" s="32" t="n"/>
      <c r="G62" s="32" t="n"/>
      <c r="H62" s="33">
        <f>IF($B62="","",SUM($D62:$G62))</f>
        <v/>
      </c>
      <c r="I62" s="33">
        <f>IF($B62="","",MIN(SUM($D62:$G62),Rates!$C$15)*Rates!$C$14+MAX(0,MIN(SUM($D62:$G62),Rates!$C$16)-Rates!$C$15)*Rates!$C$14)</f>
        <v/>
      </c>
      <c r="J62" s="33">
        <f>IF($B62="","",SUM($D62:$G62)*Rates!$C$19)</f>
        <v/>
      </c>
      <c r="K62" s="33">
        <f>IF($B62="","",SUM($D62:$G62)*Rates!$C$22)</f>
        <v/>
      </c>
      <c r="L62" s="33">
        <f>IF($B62="","",MAX(0,SUM($D62:$G62)-I62-J62-K62))</f>
        <v/>
      </c>
      <c r="M62" s="33">
        <f>IF($B62="","",MAX(0,(MIN(L62,Rates!$C$6)*Rates!$D$6+MAX(0,MIN(L62,Rates!$C$7)-Rates!$C$6)*Rates!$D$7+MAX(0,MIN(L62,Rates!$C$8)-Rates!$C$7)*Rates!$D$8+MAX(0,MIN(L62,Rates!$C$9)-Rates!$C$8)*Rates!$D$9+MAX(0,L62-Rates!$C$9)*Rates!$D$10)-Rates!$C$11))</f>
        <v/>
      </c>
      <c r="N62" s="32" t="n"/>
      <c r="O62" s="32" t="n"/>
      <c r="P62" s="33">
        <f>IF($B62="","",M62+I62+J62+K62+N62+O62)</f>
        <v/>
      </c>
      <c r="Q62" s="34">
        <f>IF($B62="","",H62-P62)</f>
        <v/>
      </c>
    </row>
    <row r="63">
      <c r="A63" s="22">
        <f>IF($B63="","",ROW()-4)</f>
        <v/>
      </c>
      <c r="B63" s="35" t="n"/>
      <c r="C63" s="36" t="n"/>
      <c r="D63" s="27" t="n"/>
      <c r="E63" s="27" t="n"/>
      <c r="F63" s="27" t="n"/>
      <c r="G63" s="27" t="n"/>
      <c r="H63" s="26">
        <f>IF($B63="","",SUM($D63:$G63))</f>
        <v/>
      </c>
      <c r="I63" s="26">
        <f>IF($B63="","",MIN(SUM($D63:$G63),Rates!$C$15)*Rates!$C$14+MAX(0,MIN(SUM($D63:$G63),Rates!$C$16)-Rates!$C$15)*Rates!$C$14)</f>
        <v/>
      </c>
      <c r="J63" s="26">
        <f>IF($B63="","",SUM($D63:$G63)*Rates!$C$19)</f>
        <v/>
      </c>
      <c r="K63" s="26">
        <f>IF($B63="","",SUM($D63:$G63)*Rates!$C$22)</f>
        <v/>
      </c>
      <c r="L63" s="26">
        <f>IF($B63="","",MAX(0,SUM($D63:$G63)-I63-J63-K63))</f>
        <v/>
      </c>
      <c r="M63" s="26">
        <f>IF($B63="","",MAX(0,(MIN(L63,Rates!$C$6)*Rates!$D$6+MAX(0,MIN(L63,Rates!$C$7)-Rates!$C$6)*Rates!$D$7+MAX(0,MIN(L63,Rates!$C$8)-Rates!$C$7)*Rates!$D$8+MAX(0,MIN(L63,Rates!$C$9)-Rates!$C$8)*Rates!$D$9+MAX(0,L63-Rates!$C$9)*Rates!$D$10)-Rates!$C$11))</f>
        <v/>
      </c>
      <c r="N63" s="27" t="n"/>
      <c r="O63" s="27" t="n"/>
      <c r="P63" s="26">
        <f>IF($B63="","",M63+I63+J63+K63+N63+O63)</f>
        <v/>
      </c>
      <c r="Q63" s="28">
        <f>IF($B63="","",H63-P63)</f>
        <v/>
      </c>
    </row>
    <row r="64">
      <c r="A64" s="29">
        <f>IF($B64="","",ROW()-4)</f>
        <v/>
      </c>
      <c r="B64" s="30" t="n"/>
      <c r="C64" s="31" t="n"/>
      <c r="D64" s="32" t="n"/>
      <c r="E64" s="32" t="n"/>
      <c r="F64" s="32" t="n"/>
      <c r="G64" s="32" t="n"/>
      <c r="H64" s="33">
        <f>IF($B64="","",SUM($D64:$G64))</f>
        <v/>
      </c>
      <c r="I64" s="33">
        <f>IF($B64="","",MIN(SUM($D64:$G64),Rates!$C$15)*Rates!$C$14+MAX(0,MIN(SUM($D64:$G64),Rates!$C$16)-Rates!$C$15)*Rates!$C$14)</f>
        <v/>
      </c>
      <c r="J64" s="33">
        <f>IF($B64="","",SUM($D64:$G64)*Rates!$C$19)</f>
        <v/>
      </c>
      <c r="K64" s="33">
        <f>IF($B64="","",SUM($D64:$G64)*Rates!$C$22)</f>
        <v/>
      </c>
      <c r="L64" s="33">
        <f>IF($B64="","",MAX(0,SUM($D64:$G64)-I64-J64-K64))</f>
        <v/>
      </c>
      <c r="M64" s="33">
        <f>IF($B64="","",MAX(0,(MIN(L64,Rates!$C$6)*Rates!$D$6+MAX(0,MIN(L64,Rates!$C$7)-Rates!$C$6)*Rates!$D$7+MAX(0,MIN(L64,Rates!$C$8)-Rates!$C$7)*Rates!$D$8+MAX(0,MIN(L64,Rates!$C$9)-Rates!$C$8)*Rates!$D$9+MAX(0,L64-Rates!$C$9)*Rates!$D$10)-Rates!$C$11))</f>
        <v/>
      </c>
      <c r="N64" s="32" t="n"/>
      <c r="O64" s="32" t="n"/>
      <c r="P64" s="33">
        <f>IF($B64="","",M64+I64+J64+K64+N64+O64)</f>
        <v/>
      </c>
      <c r="Q64" s="34">
        <f>IF($B64="","",H64-P64)</f>
        <v/>
      </c>
    </row>
    <row r="65" ht="20" customHeight="1">
      <c r="B65" s="37" t="inlineStr">
        <is>
          <t>TOTALS</t>
        </is>
      </c>
      <c r="C65" s="38" t="n"/>
      <c r="D65" s="38" t="n"/>
      <c r="E65" s="38" t="n"/>
      <c r="F65" s="38" t="n"/>
      <c r="G65" s="38" t="n"/>
      <c r="H65" s="39">
        <f>SUM(H5:H64)</f>
        <v/>
      </c>
      <c r="I65" s="39">
        <f>SUM(I5:I64)</f>
        <v/>
      </c>
      <c r="J65" s="39">
        <f>SUM(J5:J64)</f>
        <v/>
      </c>
      <c r="K65" s="39">
        <f>SUM(K5:K64)</f>
        <v/>
      </c>
      <c r="L65" s="39">
        <f>SUM(L5:L64)</f>
        <v/>
      </c>
      <c r="M65" s="39">
        <f>SUM(M5:M64)</f>
        <v/>
      </c>
      <c r="N65" s="39">
        <f>SUM(N5:N64)</f>
        <v/>
      </c>
      <c r="O65" s="39">
        <f>SUM(O5:O64)</f>
        <v/>
      </c>
      <c r="P65" s="39">
        <f>SUM(P5:P64)</f>
        <v/>
      </c>
      <c r="Q65" s="39">
        <f>SUM(Q5:Q64)</f>
        <v/>
      </c>
    </row>
    <row r="67">
      <c r="B67" s="40" t="inlineStr">
        <is>
          <t>WHAT TO REMIT (all staff, this run)</t>
        </is>
      </c>
    </row>
    <row r="68">
      <c r="B68" s="41" t="inlineStr">
        <is>
          <t>PAYE  →  KRA</t>
        </is>
      </c>
      <c r="C68" s="59" t="n"/>
      <c r="D68" s="59" t="n"/>
      <c r="E68" s="43" t="n"/>
      <c r="F68" s="42">
        <f>I65*0+M65</f>
        <v/>
      </c>
      <c r="G68" s="43" t="n"/>
    </row>
    <row r="69">
      <c r="B69" s="41" t="inlineStr">
        <is>
          <t>Housing Levy (employee + employer)  →  KRA</t>
        </is>
      </c>
      <c r="C69" s="59" t="n"/>
      <c r="D69" s="59" t="n"/>
      <c r="E69" s="43" t="n"/>
      <c r="F69" s="42">
        <f>K65*2</f>
        <v/>
      </c>
      <c r="G69" s="43" t="n"/>
    </row>
    <row r="70">
      <c r="B70" s="41" t="inlineStr">
        <is>
          <t>NSSF (employee + employer)  →  NSSF</t>
        </is>
      </c>
      <c r="C70" s="59" t="n"/>
      <c r="D70" s="59" t="n"/>
      <c r="E70" s="43" t="n"/>
      <c r="F70" s="42">
        <f>I65*2</f>
        <v/>
      </c>
      <c r="G70" s="43" t="n"/>
    </row>
    <row r="71">
      <c r="B71" s="41" t="inlineStr">
        <is>
          <t>SHIF  →  SHA</t>
        </is>
      </c>
      <c r="C71" s="59" t="n"/>
      <c r="D71" s="59" t="n"/>
      <c r="E71" s="43" t="n"/>
      <c r="F71" s="42">
        <f>J65</f>
        <v/>
      </c>
      <c r="G71" s="43" t="n"/>
    </row>
    <row r="72">
      <c r="B72" s="41" t="inlineStr">
        <is>
          <t>NET PAY to staff</t>
        </is>
      </c>
      <c r="C72" s="59" t="n"/>
      <c r="D72" s="59" t="n"/>
      <c r="E72" s="43" t="n"/>
      <c r="F72" s="42">
        <f>Q65</f>
        <v/>
      </c>
      <c r="G72" s="43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3">
    <mergeCell ref="F69:G69"/>
    <mergeCell ref="B71:E71"/>
    <mergeCell ref="F72:G72"/>
    <mergeCell ref="B69:E69"/>
    <mergeCell ref="F68:G68"/>
    <mergeCell ref="B68:E68"/>
    <mergeCell ref="B70:E70"/>
    <mergeCell ref="A2:Q2"/>
    <mergeCell ref="B72:E72"/>
    <mergeCell ref="F70:G70"/>
    <mergeCell ref="F71:G71"/>
    <mergeCell ref="A1:Q1"/>
    <mergeCell ref="B67:E67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1:I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6" customWidth="1" min="3" max="3"/>
    <col width="6" customWidth="1" min="4" max="4"/>
    <col width="22" customWidth="1" min="5" max="5"/>
    <col width="16" customWidth="1" min="6" max="6"/>
    <col width="3" customWidth="1" min="7" max="7"/>
    <col hidden="1" width="13" customWidth="1" min="9" max="9"/>
  </cols>
  <sheetData>
    <row r="1">
      <c r="I1" s="44">
        <f>IFERROR(MATCH($C$6,Payroll!$B$5:$B$64,0),0)</f>
        <v/>
      </c>
    </row>
    <row r="2">
      <c r="B2" s="45" t="inlineStr">
        <is>
          <t>PAYSLIP</t>
        </is>
      </c>
    </row>
    <row r="3">
      <c r="B3" s="46" t="inlineStr">
        <is>
          <t>Pick an employee, then print or save as PDF</t>
        </is>
      </c>
    </row>
    <row r="5">
      <c r="B5" s="47" t="inlineStr">
        <is>
          <t>Employer</t>
        </is>
      </c>
      <c r="C5" s="48" t="inlineStr">
        <is>
          <t>Your Company Ltd</t>
        </is>
      </c>
      <c r="D5" s="49" t="n"/>
      <c r="E5" s="47" t="inlineStr">
        <is>
          <t>Pay period</t>
        </is>
      </c>
      <c r="F5" s="48" t="inlineStr">
        <is>
          <t>July 2026</t>
        </is>
      </c>
    </row>
    <row r="6">
      <c r="B6" s="47" t="inlineStr">
        <is>
          <t>Employee</t>
        </is>
      </c>
      <c r="C6" s="48" t="inlineStr">
        <is>
          <t>Jane Wanjiku (example — type over)</t>
        </is>
      </c>
      <c r="D6" s="49" t="n"/>
      <c r="E6" s="47" t="inlineStr">
        <is>
          <t>KRA PIN</t>
        </is>
      </c>
      <c r="F6" s="13">
        <f>IF($I$1=0,"",INDEX(Payroll!$C$5:$C$64,$I$1))</f>
        <v/>
      </c>
    </row>
    <row r="8">
      <c r="B8" s="40" t="inlineStr">
        <is>
          <t>EARNINGS</t>
        </is>
      </c>
      <c r="E8" s="50" t="inlineStr">
        <is>
          <t>DEDUCTIONS</t>
        </is>
      </c>
    </row>
    <row r="9">
      <c r="B9" s="51" t="inlineStr">
        <is>
          <t>Basic pay</t>
        </is>
      </c>
      <c r="C9" s="52">
        <f>IF($I$1=0,"",INDEX(Payroll!$D$5:$D$64,$I$1))</f>
        <v/>
      </c>
      <c r="E9" s="51" t="inlineStr">
        <is>
          <t>PAYE</t>
        </is>
      </c>
      <c r="F9" s="52">
        <f>IF($I$1=0,"",INDEX(Payroll!$M$5:$M$64,$I$1))</f>
        <v/>
      </c>
    </row>
    <row r="10">
      <c r="B10" s="51" t="inlineStr">
        <is>
          <t>House allowance</t>
        </is>
      </c>
      <c r="C10" s="52">
        <f>IF($I$1=0,"",INDEX(Payroll!$E$5:$E$64,$I$1))</f>
        <v/>
      </c>
      <c r="E10" s="51" t="inlineStr">
        <is>
          <t>NSSF</t>
        </is>
      </c>
      <c r="F10" s="52">
        <f>IF($I$1=0,"",INDEX(Payroll!$I$5:$I$64,$I$1))</f>
        <v/>
      </c>
    </row>
    <row r="11">
      <c r="B11" s="51" t="inlineStr">
        <is>
          <t>Transport</t>
        </is>
      </c>
      <c r="C11" s="52">
        <f>IF($I$1=0,"",INDEX(Payroll!$F$5:$F$64,$I$1))</f>
        <v/>
      </c>
      <c r="E11" s="51" t="inlineStr">
        <is>
          <t>SHIF / SHA</t>
        </is>
      </c>
      <c r="F11" s="52">
        <f>IF($I$1=0,"",INDEX(Payroll!$J$5:$J$64,$I$1))</f>
        <v/>
      </c>
    </row>
    <row r="12">
      <c r="B12" s="51" t="inlineStr">
        <is>
          <t>Other allowances</t>
        </is>
      </c>
      <c r="C12" s="52">
        <f>IF($I$1=0,"",INDEX(Payroll!$G$5:$G$64,$I$1))</f>
        <v/>
      </c>
      <c r="E12" s="51" t="inlineStr">
        <is>
          <t>Housing Levy</t>
        </is>
      </c>
      <c r="F12" s="52">
        <f>IF($I$1=0,"",INDEX(Payroll!$K$5:$K$64,$I$1))</f>
        <v/>
      </c>
    </row>
    <row r="13">
      <c r="B13" s="53" t="inlineStr">
        <is>
          <t>GROSS PAY</t>
        </is>
      </c>
      <c r="C13" s="54">
        <f>IF($I$1=0,"",INDEX(Payroll!$H$5:$H$64,$I$1))</f>
        <v/>
      </c>
      <c r="E13" s="51" t="inlineStr">
        <is>
          <t>HELB</t>
        </is>
      </c>
      <c r="F13" s="52">
        <f>IF($I$1=0,"",INDEX(Payroll!$N$5:$N$64,$I$1))</f>
        <v/>
      </c>
    </row>
    <row r="14">
      <c r="E14" s="51" t="inlineStr">
        <is>
          <t>Other deductions</t>
        </is>
      </c>
      <c r="F14" s="52">
        <f>IF($I$1=0,"",INDEX(Payroll!$O$5:$O$64,$I$1))</f>
        <v/>
      </c>
    </row>
    <row r="15">
      <c r="E15" s="53" t="inlineStr">
        <is>
          <t>TOTAL DEDUCTIONS</t>
        </is>
      </c>
      <c r="F15" s="54">
        <f>IF($I$1=0,"",INDEX(Payroll!$P$5:$P$64,$I$1))</f>
        <v/>
      </c>
    </row>
    <row r="17" ht="28" customHeight="1">
      <c r="B17" s="55" t="inlineStr">
        <is>
          <t>NET PAY</t>
        </is>
      </c>
      <c r="F17" s="56">
        <f>IF($I$1=0,"",INDEX(Payroll!$Q$5:$Q$64,$I$1))</f>
        <v/>
      </c>
    </row>
    <row r="19">
      <c r="B19" s="57" t="inlineStr">
        <is>
          <t>Employer cost = Gross + employer NSSF + employer Housing Levy (both match the employee amounts). Generated free at leadafrik.com/payslip-generator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8">
    <mergeCell ref="B17:E17"/>
    <mergeCell ref="C6:D6"/>
    <mergeCell ref="B2:F2"/>
    <mergeCell ref="C5:D5"/>
    <mergeCell ref="B3:F3"/>
    <mergeCell ref="B19:F19"/>
    <mergeCell ref="B8:C8"/>
    <mergeCell ref="E8:F8"/>
  </mergeCells>
  <dataValidations count="1">
    <dataValidation sqref="C6" showDropDown="0" showInputMessage="0" showErrorMessage="0" allowBlank="1" type="list">
      <formula1>=Payroll!$B$5:$B$64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Kenya Payroll &amp; PAYE Calculator</dc:title>
  <dc:description>Free Kenyan business template by LeadAfrik (leadafrik.com). © 2026 LeadAfrik. Free to use; not for resale.</dc:description>
  <dcterms:created xsi:type="dcterms:W3CDTF">2026-07-17T23:25:50Z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