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Settings" state="visible" r:id="rId5"/>
    <sheet sheetId="3" name="Budget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<sst xmlns="http://schemas.openxmlformats.org/spreadsheetml/2006/main" count="45" uniqueCount="45">
  <si>
    <t>LeadAfrik</t>
  </si>
  <si>
    <t>NGO Grant Budget &amp; Burn-Rate Tracker</t>
  </si>
  <si>
    <t>Budget vs actual by line, burn rate against time elapsed, and a projected end-of-grant variance — so you never over- or under-spend into a clawback.</t>
  </si>
  <si>
    <t>How to use it</t>
  </si>
  <si>
    <t>1.  On Settings, name the grant, set its start and end dates, and the FX rate (grant currency → your local currency).</t>
  </si>
  <si>
    <t>2.  On Budget, list each line item with its budget and what you’ve actually spent. Variance and % spent compute automatically.</t>
  </si>
  <si>
    <t>3.  The Dashboard shows total burn rate vs how much of the grant period has elapsed, and projects your final position.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</si>
  <si>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</si>
  <si>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</si>
  <si>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</si>
  <si>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</si>
  <si>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on target, surplus).</t>
  </si>
  <si>
    <t>Works in Excel or Google Sheets. On your phone, upload to Google Drive and open with Google Sheets.</t>
  </si>
  <si>
    <t>Need charts of this for the donor report? Build them free at leadafrik.com/tools.</t>
  </si>
  <si>
    <t>© LeadAfrik · leadafrik.com/templates · Built to be used.</t>
  </si>
  <si>
    <t>Settings</t>
  </si>
  <si>
    <t>Grant name</t>
  </si>
  <si>
    <t>Programme grant</t>
  </si>
  <si>
    <t>Grant currency</t>
  </si>
  <si>
    <t>USD</t>
  </si>
  <si>
    <t>Local currency</t>
  </si>
  <si>
    <t>KES</t>
  </si>
  <si>
    <t>FX (local per 1 grant unit)</t>
  </si>
  <si>
    <t>Grant start date</t>
  </si>
  <si>
    <t>Grant end date</t>
  </si>
  <si>
    <t>Reporting "as at" date</t>
  </si>
  <si>
    <t>Budget line</t>
  </si>
  <si>
    <t>Budget</t>
  </si>
  <si>
    <t>Actual spent</t>
  </si>
  <si>
    <t>Variance</t>
  </si>
  <si>
    <t>% spent</t>
  </si>
  <si>
    <t>Flag</t>
  </si>
  <si>
    <t>TOTAL</t>
  </si>
  <si>
    <t>Grant Dashboard</t>
  </si>
  <si>
    <t>Total budget</t>
  </si>
  <si>
    <t>Total spent</t>
  </si>
  <si>
    <t>Remaining</t>
  </si>
  <si>
    <t>Burn rate (spent ÷ budget)</t>
  </si>
  <si>
    <t>Grant period elapsed</t>
  </si>
  <si>
    <t>Projected final spend (at this rate)</t>
  </si>
  <si>
    <t>Projected over/(under) budget</t>
  </si>
  <si>
    <t>Pace</t>
  </si>
  <si>
    <t>Local-currency view (× FX)</t>
  </si>
  <si>
    <t>Total budget (local)</t>
  </si>
  <si>
    <t>Total spent (local)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</si>
</sst>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[Red]-#,##0.00"/>
    <numFmt numFmtId="165" formatCode="dd-mmm-yyyy"/>
    <numFmt numFmtId="166" formatCode="#,##0;[Red]-#,##0"/>
    <numFmt numFmtId="167" formatCode="0.0%"/>
  </numFmts>
  <fonts count="17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4"/>
      <name val="Calibri"/>
    </font>
    <font>
      <b/>
      <sz val="11"/>
      <name val="Calibri"/>
    </font>
    <font>
      <b/>
      <color rgb="FFFFFFFF"/>
      <sz val="11"/>
      <name val="Calibri"/>
    </font>
    <font>
      <b/>
      <sz val="16"/>
      <name val="Calibri"/>
    </font>
    <font>
      <b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0" fontId="14" fillId="3" borderId="1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Protection="1">
      <protection locked="0"/>
    </xf>
    <xf numFmtId="166" fontId="6" fillId="0" borderId="1" xfId="0" applyNumberFormat="1" applyFont="1" applyBorder="1"/>
    <xf numFmtId="167" fontId="6" fillId="0" borderId="1" xfId="0" applyNumberFormat="1" applyFont="1" applyBorder="1"/>
    <xf numFmtId="0" fontId="6" fillId="0" borderId="1" xfId="0" applyFont="1" applyBorder="1"/>
    <xf numFmtId="166" fontId="6" fillId="4" borderId="1" xfId="0" applyNumberFormat="1" applyFont="1" applyFill="1" applyBorder="1"/>
    <xf numFmtId="167" fontId="6" fillId="4" borderId="1" xfId="0" applyNumberFormat="1" applyFont="1" applyFill="1" applyBorder="1"/>
    <xf numFmtId="0" fontId="6" fillId="4" borderId="1" xfId="0" applyFont="1" applyFill="1" applyBorder="1"/>
    <xf numFmtId="0" fontId="15" fillId="0" borderId="0" xfId="0" applyFont="1"/>
    <xf numFmtId="0" fontId="16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b/>
        <color rgb="FFC0392B"/>
      </font>
    </dxf>
    <dxf>
      <font>
        <color rgb="FF1F7A4D"/>
      </font>
    </dxf>
    <dxf>
      <font>
        <b/>
        <color rgb="FF1F7A4D"/>
      </font>
    </dxf>
    <dxf>
      <font>
        <b/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B1:C9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4" customWidth="1"/>
    <col min="3" max="3" width="20" customWidth="1"/>
  </cols>
  <sheetData>
    <row r="1" spans="2:2" x14ac:dyDescent="0.25">
      <c r="B1" s="13" t="s">
        <v>15</v>
      </c>
    </row>
    <row r="3" spans="2:3" x14ac:dyDescent="0.25">
      <c r="B3" s="14" t="s">
        <v>16</v>
      </c>
      <c r="C3" s="15" t="s">
        <v>17</v>
      </c>
    </row>
    <row r="4" spans="2:3" x14ac:dyDescent="0.25">
      <c r="B4" s="14" t="s">
        <v>18</v>
      </c>
      <c r="C4" s="15" t="s">
        <v>19</v>
      </c>
    </row>
    <row r="5" spans="2:3" x14ac:dyDescent="0.25">
      <c r="B5" s="14" t="s">
        <v>20</v>
      </c>
      <c r="C5" s="15" t="s">
        <v>21</v>
      </c>
    </row>
    <row r="6" spans="2:3" x14ac:dyDescent="0.25">
      <c r="B6" s="14" t="s">
        <v>22</v>
      </c>
      <c r="C6" s="16">
        <v>145</v>
      </c>
    </row>
    <row r="7" spans="2:3" x14ac:dyDescent="0.25">
      <c r="B7" s="14" t="s">
        <v>23</v>
      </c>
      <c r="C7" s="17">
        <v>46023</v>
      </c>
    </row>
    <row r="8" spans="2:3" x14ac:dyDescent="0.25">
      <c r="B8" s="14" t="s">
        <v>24</v>
      </c>
      <c r="C8" s="17">
        <v>46387</v>
      </c>
    </row>
    <row r="9" spans="2:3" x14ac:dyDescent="0.25">
      <c r="B9" s="14" t="s">
        <v>25</v>
      </c>
      <c r="C9" s="17">
        <v>46228.300674791666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F42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3" width="16" customWidth="1"/>
    <col min="4" max="4" width="15" customWidth="1"/>
    <col min="5" max="5" width="12" customWidth="1"/>
    <col min="6" max="6" width="14" customWidth="1"/>
  </cols>
  <sheetData>
    <row r="1" ht="26" customHeight="1" spans="1:6" x14ac:dyDescent="0.25">
      <c r="A1" s="18" t="s">
        <v>26</v>
      </c>
      <c r="B1" s="18" t="s">
        <v>27</v>
      </c>
      <c r="C1" s="18" t="s">
        <v>28</v>
      </c>
      <c r="D1" s="18" t="s">
        <v>29</v>
      </c>
      <c r="E1" s="18" t="s">
        <v>30</v>
      </c>
      <c r="F1" s="18" t="s">
        <v>31</v>
      </c>
    </row>
    <row r="2" spans="1:6" x14ac:dyDescent="0.25">
      <c r="A2" s="15"/>
      <c r="B2" s="19"/>
      <c r="C2" s="19"/>
      <c r="D2" s="20">
        <f>IF(B2="","",N(B2)-N(C2))</f>
      </c>
      <c r="E2" s="21">
        <f>IF(OR(B2="",N(B2)=0),"",N(C2)/B2)</f>
      </c>
      <c r="F2" s="22">
        <f>IF(B2="","",IF(N(C2)&gt;B2,"OVER",IF(E2&gt;=0.9,"Watch","OK")))</f>
      </c>
    </row>
    <row r="3" spans="1:6" x14ac:dyDescent="0.25">
      <c r="A3" s="15"/>
      <c r="B3" s="19"/>
      <c r="C3" s="19"/>
      <c r="D3" s="23">
        <f>IF(B3="","",N(B3)-N(C3))</f>
      </c>
      <c r="E3" s="24">
        <f>IF(OR(B3="",N(B3)=0),"",N(C3)/B3)</f>
      </c>
      <c r="F3" s="25">
        <f>IF(B3="","",IF(N(C3)&gt;B3,"OVER",IF(E3&gt;=0.9,"Watch","OK")))</f>
      </c>
    </row>
    <row r="4" spans="1:6" x14ac:dyDescent="0.25">
      <c r="A4" s="15"/>
      <c r="B4" s="19"/>
      <c r="C4" s="19"/>
      <c r="D4" s="20">
        <f>IF(B4="","",N(B4)-N(C4))</f>
      </c>
      <c r="E4" s="21">
        <f>IF(OR(B4="",N(B4)=0),"",N(C4)/B4)</f>
      </c>
      <c r="F4" s="22">
        <f>IF(B4="","",IF(N(C4)&gt;B4,"OVER",IF(E4&gt;=0.9,"Watch","OK")))</f>
      </c>
    </row>
    <row r="5" spans="1:6" x14ac:dyDescent="0.25">
      <c r="A5" s="15"/>
      <c r="B5" s="19"/>
      <c r="C5" s="19"/>
      <c r="D5" s="23">
        <f>IF(B5="","",N(B5)-N(C5))</f>
      </c>
      <c r="E5" s="24">
        <f>IF(OR(B5="",N(B5)=0),"",N(C5)/B5)</f>
      </c>
      <c r="F5" s="25">
        <f>IF(B5="","",IF(N(C5)&gt;B5,"OVER",IF(E5&gt;=0.9,"Watch","OK")))</f>
      </c>
    </row>
    <row r="6" spans="1:6" x14ac:dyDescent="0.25">
      <c r="A6" s="15"/>
      <c r="B6" s="19"/>
      <c r="C6" s="19"/>
      <c r="D6" s="20">
        <f>IF(B6="","",N(B6)-N(C6))</f>
      </c>
      <c r="E6" s="21">
        <f>IF(OR(B6="",N(B6)=0),"",N(C6)/B6)</f>
      </c>
      <c r="F6" s="22">
        <f>IF(B6="","",IF(N(C6)&gt;B6,"OVER",IF(E6&gt;=0.9,"Watch","OK")))</f>
      </c>
    </row>
    <row r="7" spans="1:6" x14ac:dyDescent="0.25">
      <c r="A7" s="15"/>
      <c r="B7" s="19"/>
      <c r="C7" s="19"/>
      <c r="D7" s="23">
        <f>IF(B7="","",N(B7)-N(C7))</f>
      </c>
      <c r="E7" s="24">
        <f>IF(OR(B7="",N(B7)=0),"",N(C7)/B7)</f>
      </c>
      <c r="F7" s="25">
        <f>IF(B7="","",IF(N(C7)&gt;B7,"OVER",IF(E7&gt;=0.9,"Watch","OK")))</f>
      </c>
    </row>
    <row r="8" spans="1:6" x14ac:dyDescent="0.25">
      <c r="A8" s="15"/>
      <c r="B8" s="19"/>
      <c r="C8" s="19"/>
      <c r="D8" s="20">
        <f>IF(B8="","",N(B8)-N(C8))</f>
      </c>
      <c r="E8" s="21">
        <f>IF(OR(B8="",N(B8)=0),"",N(C8)/B8)</f>
      </c>
      <c r="F8" s="22">
        <f>IF(B8="","",IF(N(C8)&gt;B8,"OVER",IF(E8&gt;=0.9,"Watch","OK")))</f>
      </c>
    </row>
    <row r="9" spans="1:6" x14ac:dyDescent="0.25">
      <c r="A9" s="15"/>
      <c r="B9" s="19"/>
      <c r="C9" s="19"/>
      <c r="D9" s="23">
        <f>IF(B9="","",N(B9)-N(C9))</f>
      </c>
      <c r="E9" s="24">
        <f>IF(OR(B9="",N(B9)=0),"",N(C9)/B9)</f>
      </c>
      <c r="F9" s="25">
        <f>IF(B9="","",IF(N(C9)&gt;B9,"OVER",IF(E9&gt;=0.9,"Watch","OK")))</f>
      </c>
    </row>
    <row r="10" spans="1:6" x14ac:dyDescent="0.25">
      <c r="A10" s="15"/>
      <c r="B10" s="19"/>
      <c r="C10" s="19"/>
      <c r="D10" s="20">
        <f>IF(B10="","",N(B10)-N(C10))</f>
      </c>
      <c r="E10" s="21">
        <f>IF(OR(B10="",N(B10)=0),"",N(C10)/B10)</f>
      </c>
      <c r="F10" s="22">
        <f>IF(B10="","",IF(N(C10)&gt;B10,"OVER",IF(E10&gt;=0.9,"Watch","OK")))</f>
      </c>
    </row>
    <row r="11" spans="1:6" x14ac:dyDescent="0.25">
      <c r="A11" s="15"/>
      <c r="B11" s="19"/>
      <c r="C11" s="19"/>
      <c r="D11" s="23">
        <f>IF(B11="","",N(B11)-N(C11))</f>
      </c>
      <c r="E11" s="24">
        <f>IF(OR(B11="",N(B11)=0),"",N(C11)/B11)</f>
      </c>
      <c r="F11" s="25">
        <f>IF(B11="","",IF(N(C11)&gt;B11,"OVER",IF(E11&gt;=0.9,"Watch","OK")))</f>
      </c>
    </row>
    <row r="12" spans="1:6" x14ac:dyDescent="0.25">
      <c r="A12" s="15"/>
      <c r="B12" s="19"/>
      <c r="C12" s="19"/>
      <c r="D12" s="20">
        <f>IF(B12="","",N(B12)-N(C12))</f>
      </c>
      <c r="E12" s="21">
        <f>IF(OR(B12="",N(B12)=0),"",N(C12)/B12)</f>
      </c>
      <c r="F12" s="22">
        <f>IF(B12="","",IF(N(C12)&gt;B12,"OVER",IF(E12&gt;=0.9,"Watch","OK")))</f>
      </c>
    </row>
    <row r="13" spans="1:6" x14ac:dyDescent="0.25">
      <c r="A13" s="15"/>
      <c r="B13" s="19"/>
      <c r="C13" s="19"/>
      <c r="D13" s="23">
        <f>IF(B13="","",N(B13)-N(C13))</f>
      </c>
      <c r="E13" s="24">
        <f>IF(OR(B13="",N(B13)=0),"",N(C13)/B13)</f>
      </c>
      <c r="F13" s="25">
        <f>IF(B13="","",IF(N(C13)&gt;B13,"OVER",IF(E13&gt;=0.9,"Watch","OK")))</f>
      </c>
    </row>
    <row r="14" spans="1:6" x14ac:dyDescent="0.25">
      <c r="A14" s="15"/>
      <c r="B14" s="19"/>
      <c r="C14" s="19"/>
      <c r="D14" s="20">
        <f>IF(B14="","",N(B14)-N(C14))</f>
      </c>
      <c r="E14" s="21">
        <f>IF(OR(B14="",N(B14)=0),"",N(C14)/B14)</f>
      </c>
      <c r="F14" s="22">
        <f>IF(B14="","",IF(N(C14)&gt;B14,"OVER",IF(E14&gt;=0.9,"Watch","OK")))</f>
      </c>
    </row>
    <row r="15" spans="1:6" x14ac:dyDescent="0.25">
      <c r="A15" s="15"/>
      <c r="B15" s="19"/>
      <c r="C15" s="19"/>
      <c r="D15" s="23">
        <f>IF(B15="","",N(B15)-N(C15))</f>
      </c>
      <c r="E15" s="24">
        <f>IF(OR(B15="",N(B15)=0),"",N(C15)/B15)</f>
      </c>
      <c r="F15" s="25">
        <f>IF(B15="","",IF(N(C15)&gt;B15,"OVER",IF(E15&gt;=0.9,"Watch","OK")))</f>
      </c>
    </row>
    <row r="16" spans="1:6" x14ac:dyDescent="0.25">
      <c r="A16" s="15"/>
      <c r="B16" s="19"/>
      <c r="C16" s="19"/>
      <c r="D16" s="20">
        <f>IF(B16="","",N(B16)-N(C16))</f>
      </c>
      <c r="E16" s="21">
        <f>IF(OR(B16="",N(B16)=0),"",N(C16)/B16)</f>
      </c>
      <c r="F16" s="22">
        <f>IF(B16="","",IF(N(C16)&gt;B16,"OVER",IF(E16&gt;=0.9,"Watch","OK")))</f>
      </c>
    </row>
    <row r="17" spans="1:6" x14ac:dyDescent="0.25">
      <c r="A17" s="15"/>
      <c r="B17" s="19"/>
      <c r="C17" s="19"/>
      <c r="D17" s="23">
        <f>IF(B17="","",N(B17)-N(C17))</f>
      </c>
      <c r="E17" s="24">
        <f>IF(OR(B17="",N(B17)=0),"",N(C17)/B17)</f>
      </c>
      <c r="F17" s="25">
        <f>IF(B17="","",IF(N(C17)&gt;B17,"OVER",IF(E17&gt;=0.9,"Watch","OK")))</f>
      </c>
    </row>
    <row r="18" spans="1:6" x14ac:dyDescent="0.25">
      <c r="A18" s="15"/>
      <c r="B18" s="19"/>
      <c r="C18" s="19"/>
      <c r="D18" s="20">
        <f>IF(B18="","",N(B18)-N(C18))</f>
      </c>
      <c r="E18" s="21">
        <f>IF(OR(B18="",N(B18)=0),"",N(C18)/B18)</f>
      </c>
      <c r="F18" s="22">
        <f>IF(B18="","",IF(N(C18)&gt;B18,"OVER",IF(E18&gt;=0.9,"Watch","OK")))</f>
      </c>
    </row>
    <row r="19" spans="1:6" x14ac:dyDescent="0.25">
      <c r="A19" s="15"/>
      <c r="B19" s="19"/>
      <c r="C19" s="19"/>
      <c r="D19" s="23">
        <f>IF(B19="","",N(B19)-N(C19))</f>
      </c>
      <c r="E19" s="24">
        <f>IF(OR(B19="",N(B19)=0),"",N(C19)/B19)</f>
      </c>
      <c r="F19" s="25">
        <f>IF(B19="","",IF(N(C19)&gt;B19,"OVER",IF(E19&gt;=0.9,"Watch","OK")))</f>
      </c>
    </row>
    <row r="20" spans="1:6" x14ac:dyDescent="0.25">
      <c r="A20" s="15"/>
      <c r="B20" s="19"/>
      <c r="C20" s="19"/>
      <c r="D20" s="20">
        <f>IF(B20="","",N(B20)-N(C20))</f>
      </c>
      <c r="E20" s="21">
        <f>IF(OR(B20="",N(B20)=0),"",N(C20)/B20)</f>
      </c>
      <c r="F20" s="22">
        <f>IF(B20="","",IF(N(C20)&gt;B20,"OVER",IF(E20&gt;=0.9,"Watch","OK")))</f>
      </c>
    </row>
    <row r="21" spans="1:6" x14ac:dyDescent="0.25">
      <c r="A21" s="15"/>
      <c r="B21" s="19"/>
      <c r="C21" s="19"/>
      <c r="D21" s="23">
        <f>IF(B21="","",N(B21)-N(C21))</f>
      </c>
      <c r="E21" s="24">
        <f>IF(OR(B21="",N(B21)=0),"",N(C21)/B21)</f>
      </c>
      <c r="F21" s="25">
        <f>IF(B21="","",IF(N(C21)&gt;B21,"OVER",IF(E21&gt;=0.9,"Watch","OK")))</f>
      </c>
    </row>
    <row r="22" spans="1:6" x14ac:dyDescent="0.25">
      <c r="A22" s="15"/>
      <c r="B22" s="19"/>
      <c r="C22" s="19"/>
      <c r="D22" s="20">
        <f>IF(B22="","",N(B22)-N(C22))</f>
      </c>
      <c r="E22" s="21">
        <f>IF(OR(B22="",N(B22)=0),"",N(C22)/B22)</f>
      </c>
      <c r="F22" s="22">
        <f>IF(B22="","",IF(N(C22)&gt;B22,"OVER",IF(E22&gt;=0.9,"Watch","OK")))</f>
      </c>
    </row>
    <row r="23" spans="1:6" x14ac:dyDescent="0.25">
      <c r="A23" s="15"/>
      <c r="B23" s="19"/>
      <c r="C23" s="19"/>
      <c r="D23" s="23">
        <f>IF(B23="","",N(B23)-N(C23))</f>
      </c>
      <c r="E23" s="24">
        <f>IF(OR(B23="",N(B23)=0),"",N(C23)/B23)</f>
      </c>
      <c r="F23" s="25">
        <f>IF(B23="","",IF(N(C23)&gt;B23,"OVER",IF(E23&gt;=0.9,"Watch","OK")))</f>
      </c>
    </row>
    <row r="24" spans="1:6" x14ac:dyDescent="0.25">
      <c r="A24" s="15"/>
      <c r="B24" s="19"/>
      <c r="C24" s="19"/>
      <c r="D24" s="20">
        <f>IF(B24="","",N(B24)-N(C24))</f>
      </c>
      <c r="E24" s="21">
        <f>IF(OR(B24="",N(B24)=0),"",N(C24)/B24)</f>
      </c>
      <c r="F24" s="22">
        <f>IF(B24="","",IF(N(C24)&gt;B24,"OVER",IF(E24&gt;=0.9,"Watch","OK")))</f>
      </c>
    </row>
    <row r="25" spans="1:6" x14ac:dyDescent="0.25">
      <c r="A25" s="15"/>
      <c r="B25" s="19"/>
      <c r="C25" s="19"/>
      <c r="D25" s="23">
        <f>IF(B25="","",N(B25)-N(C25))</f>
      </c>
      <c r="E25" s="24">
        <f>IF(OR(B25="",N(B25)=0),"",N(C25)/B25)</f>
      </c>
      <c r="F25" s="25">
        <f>IF(B25="","",IF(N(C25)&gt;B25,"OVER",IF(E25&gt;=0.9,"Watch","OK")))</f>
      </c>
    </row>
    <row r="26" spans="1:6" x14ac:dyDescent="0.25">
      <c r="A26" s="15"/>
      <c r="B26" s="19"/>
      <c r="C26" s="19"/>
      <c r="D26" s="20">
        <f>IF(B26="","",N(B26)-N(C26))</f>
      </c>
      <c r="E26" s="21">
        <f>IF(OR(B26="",N(B26)=0),"",N(C26)/B26)</f>
      </c>
      <c r="F26" s="22">
        <f>IF(B26="","",IF(N(C26)&gt;B26,"OVER",IF(E26&gt;=0.9,"Watch","OK")))</f>
      </c>
    </row>
    <row r="27" spans="1:6" x14ac:dyDescent="0.25">
      <c r="A27" s="15"/>
      <c r="B27" s="19"/>
      <c r="C27" s="19"/>
      <c r="D27" s="23">
        <f>IF(B27="","",N(B27)-N(C27))</f>
      </c>
      <c r="E27" s="24">
        <f>IF(OR(B27="",N(B27)=0),"",N(C27)/B27)</f>
      </c>
      <c r="F27" s="25">
        <f>IF(B27="","",IF(N(C27)&gt;B27,"OVER",IF(E27&gt;=0.9,"Watch","OK")))</f>
      </c>
    </row>
    <row r="28" spans="1:6" x14ac:dyDescent="0.25">
      <c r="A28" s="15"/>
      <c r="B28" s="19"/>
      <c r="C28" s="19"/>
      <c r="D28" s="20">
        <f>IF(B28="","",N(B28)-N(C28))</f>
      </c>
      <c r="E28" s="21">
        <f>IF(OR(B28="",N(B28)=0),"",N(C28)/B28)</f>
      </c>
      <c r="F28" s="22">
        <f>IF(B28="","",IF(N(C28)&gt;B28,"OVER",IF(E28&gt;=0.9,"Watch","OK")))</f>
      </c>
    </row>
    <row r="29" spans="1:6" x14ac:dyDescent="0.25">
      <c r="A29" s="15"/>
      <c r="B29" s="19"/>
      <c r="C29" s="19"/>
      <c r="D29" s="23">
        <f>IF(B29="","",N(B29)-N(C29))</f>
      </c>
      <c r="E29" s="24">
        <f>IF(OR(B29="",N(B29)=0),"",N(C29)/B29)</f>
      </c>
      <c r="F29" s="25">
        <f>IF(B29="","",IF(N(C29)&gt;B29,"OVER",IF(E29&gt;=0.9,"Watch","OK")))</f>
      </c>
    </row>
    <row r="30" spans="1:6" x14ac:dyDescent="0.25">
      <c r="A30" s="15"/>
      <c r="B30" s="19"/>
      <c r="C30" s="19"/>
      <c r="D30" s="20">
        <f>IF(B30="","",N(B30)-N(C30))</f>
      </c>
      <c r="E30" s="21">
        <f>IF(OR(B30="",N(B30)=0),"",N(C30)/B30)</f>
      </c>
      <c r="F30" s="22">
        <f>IF(B30="","",IF(N(C30)&gt;B30,"OVER",IF(E30&gt;=0.9,"Watch","OK")))</f>
      </c>
    </row>
    <row r="31" spans="1:6" x14ac:dyDescent="0.25">
      <c r="A31" s="15"/>
      <c r="B31" s="19"/>
      <c r="C31" s="19"/>
      <c r="D31" s="23">
        <f>IF(B31="","",N(B31)-N(C31))</f>
      </c>
      <c r="E31" s="24">
        <f>IF(OR(B31="",N(B31)=0),"",N(C31)/B31)</f>
      </c>
      <c r="F31" s="25">
        <f>IF(B31="","",IF(N(C31)&gt;B31,"OVER",IF(E31&gt;=0.9,"Watch","OK")))</f>
      </c>
    </row>
    <row r="32" spans="1:6" x14ac:dyDescent="0.25">
      <c r="A32" s="15"/>
      <c r="B32" s="19"/>
      <c r="C32" s="19"/>
      <c r="D32" s="20">
        <f>IF(B32="","",N(B32)-N(C32))</f>
      </c>
      <c r="E32" s="21">
        <f>IF(OR(B32="",N(B32)=0),"",N(C32)/B32)</f>
      </c>
      <c r="F32" s="22">
        <f>IF(B32="","",IF(N(C32)&gt;B32,"OVER",IF(E32&gt;=0.9,"Watch","OK")))</f>
      </c>
    </row>
    <row r="33" spans="1:6" x14ac:dyDescent="0.25">
      <c r="A33" s="15"/>
      <c r="B33" s="19"/>
      <c r="C33" s="19"/>
      <c r="D33" s="23">
        <f>IF(B33="","",N(B33)-N(C33))</f>
      </c>
      <c r="E33" s="24">
        <f>IF(OR(B33="",N(B33)=0),"",N(C33)/B33)</f>
      </c>
      <c r="F33" s="25">
        <f>IF(B33="","",IF(N(C33)&gt;B33,"OVER",IF(E33&gt;=0.9,"Watch","OK")))</f>
      </c>
    </row>
    <row r="34" spans="1:6" x14ac:dyDescent="0.25">
      <c r="A34" s="15"/>
      <c r="B34" s="19"/>
      <c r="C34" s="19"/>
      <c r="D34" s="20">
        <f>IF(B34="","",N(B34)-N(C34))</f>
      </c>
      <c r="E34" s="21">
        <f>IF(OR(B34="",N(B34)=0),"",N(C34)/B34)</f>
      </c>
      <c r="F34" s="22">
        <f>IF(B34="","",IF(N(C34)&gt;B34,"OVER",IF(E34&gt;=0.9,"Watch","OK")))</f>
      </c>
    </row>
    <row r="35" spans="1:6" x14ac:dyDescent="0.25">
      <c r="A35" s="15"/>
      <c r="B35" s="19"/>
      <c r="C35" s="19"/>
      <c r="D35" s="23">
        <f>IF(B35="","",N(B35)-N(C35))</f>
      </c>
      <c r="E35" s="24">
        <f>IF(OR(B35="",N(B35)=0),"",N(C35)/B35)</f>
      </c>
      <c r="F35" s="25">
        <f>IF(B35="","",IF(N(C35)&gt;B35,"OVER",IF(E35&gt;=0.9,"Watch","OK")))</f>
      </c>
    </row>
    <row r="36" spans="1:6" x14ac:dyDescent="0.25">
      <c r="A36" s="15"/>
      <c r="B36" s="19"/>
      <c r="C36" s="19"/>
      <c r="D36" s="20">
        <f>IF(B36="","",N(B36)-N(C36))</f>
      </c>
      <c r="E36" s="21">
        <f>IF(OR(B36="",N(B36)=0),"",N(C36)/B36)</f>
      </c>
      <c r="F36" s="22">
        <f>IF(B36="","",IF(N(C36)&gt;B36,"OVER",IF(E36&gt;=0.9,"Watch","OK")))</f>
      </c>
    </row>
    <row r="37" spans="1:6" x14ac:dyDescent="0.25">
      <c r="A37" s="15"/>
      <c r="B37" s="19"/>
      <c r="C37" s="19"/>
      <c r="D37" s="23">
        <f>IF(B37="","",N(B37)-N(C37))</f>
      </c>
      <c r="E37" s="24">
        <f>IF(OR(B37="",N(B37)=0),"",N(C37)/B37)</f>
      </c>
      <c r="F37" s="25">
        <f>IF(B37="","",IF(N(C37)&gt;B37,"OVER",IF(E37&gt;=0.9,"Watch","OK")))</f>
      </c>
    </row>
    <row r="38" spans="1:6" x14ac:dyDescent="0.25">
      <c r="A38" s="15"/>
      <c r="B38" s="19"/>
      <c r="C38" s="19"/>
      <c r="D38" s="20">
        <f>IF(B38="","",N(B38)-N(C38))</f>
      </c>
      <c r="E38" s="21">
        <f>IF(OR(B38="",N(B38)=0),"",N(C38)/B38)</f>
      </c>
      <c r="F38" s="22">
        <f>IF(B38="","",IF(N(C38)&gt;B38,"OVER",IF(E38&gt;=0.9,"Watch","OK")))</f>
      </c>
    </row>
    <row r="39" spans="1:6" x14ac:dyDescent="0.25">
      <c r="A39" s="15"/>
      <c r="B39" s="19"/>
      <c r="C39" s="19"/>
      <c r="D39" s="23">
        <f>IF(B39="","",N(B39)-N(C39))</f>
      </c>
      <c r="E39" s="24">
        <f>IF(OR(B39="",N(B39)=0),"",N(C39)/B39)</f>
      </c>
      <c r="F39" s="25">
        <f>IF(B39="","",IF(N(C39)&gt;B39,"OVER",IF(E39&gt;=0.9,"Watch","OK")))</f>
      </c>
    </row>
    <row r="40" spans="1:6" x14ac:dyDescent="0.25">
      <c r="A40" s="15"/>
      <c r="B40" s="19"/>
      <c r="C40" s="19"/>
      <c r="D40" s="20">
        <f>IF(B40="","",N(B40)-N(C40))</f>
      </c>
      <c r="E40" s="21">
        <f>IF(OR(B40="",N(B40)=0),"",N(C40)/B40)</f>
      </c>
      <c r="F40" s="22">
        <f>IF(B40="","",IF(N(C40)&gt;B40,"OVER",IF(E40&gt;=0.9,"Watch","OK")))</f>
      </c>
    </row>
    <row r="41" spans="1:6" x14ac:dyDescent="0.25">
      <c r="A41" s="15"/>
      <c r="B41" s="19"/>
      <c r="C41" s="19"/>
      <c r="D41" s="23">
        <f>IF(B41="","",N(B41)-N(C41))</f>
      </c>
      <c r="E41" s="24">
        <f>IF(OR(B41="",N(B41)=0),"",N(C41)/B41)</f>
      </c>
      <c r="F41" s="25">
        <f>IF(B41="","",IF(N(C41)&gt;B41,"OVER",IF(E41&gt;=0.9,"Watch","OK")))</f>
      </c>
    </row>
    <row r="42" spans="1:4" x14ac:dyDescent="0.25">
      <c r="A42" s="14" t="s">
        <v>32</v>
      </c>
      <c r="B42" s="20">
        <f>SUM(B2:B41)</f>
      </c>
      <c r="C42" s="20">
        <f>SUM(C2:C41)</f>
      </c>
      <c r="D42" s="20">
        <f>SUM(D2:D41)</f>
      </c>
    </row>
  </sheetData>
  <sheetProtection sheet="1" formatColumns="0" formatRows="0" sort="0" autoFilter="0"/>
  <conditionalFormatting sqref="F2:F41">
    <cfRule type="containsText" dxfId="0" priority="1">
      <formula>NOT(ISERROR(SEARCH("OVER",F2)))</formula>
    </cfRule>
    <cfRule type="containsText" dxfId="1" priority="2">
      <formula>NOT(ISERROR(SEARCH("OK",F2)))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B1:C15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6" customWidth="1"/>
    <col min="3" max="4" width="18" customWidth="1"/>
  </cols>
  <sheetData>
    <row r="1" spans="2:2" x14ac:dyDescent="0.25">
      <c r="B1" s="26" t="s">
        <v>33</v>
      </c>
    </row>
    <row r="3" spans="2:3" x14ac:dyDescent="0.25">
      <c r="B3" s="14" t="s">
        <v>34</v>
      </c>
      <c r="C3" s="20">
        <f>Budget!B42</f>
      </c>
    </row>
    <row r="4" spans="2:3" x14ac:dyDescent="0.25">
      <c r="B4" s="14" t="s">
        <v>35</v>
      </c>
      <c r="C4" s="20">
        <f>Budget!C42</f>
      </c>
    </row>
    <row r="5" spans="2:3" x14ac:dyDescent="0.25">
      <c r="B5" s="14" t="s">
        <v>36</v>
      </c>
      <c r="C5" s="20">
        <f>Budget!B42-Budget!C42</f>
      </c>
    </row>
    <row r="6" spans="2:3" x14ac:dyDescent="0.25">
      <c r="B6" s="14" t="s">
        <v>37</v>
      </c>
      <c r="C6" s="21">
        <f>IF(N(Budget!B42)=0,"",Budget!C42/Budget!B42)</f>
      </c>
    </row>
    <row r="7" spans="2:3" x14ac:dyDescent="0.25">
      <c r="B7" s="14" t="s">
        <v>38</v>
      </c>
      <c r="C7" s="21">
        <f>IF((Settings!C8-Settings!C7)=0,"",MIN(1,MAX(0,(Settings!C9-Settings!C7)/(Settings!C8-Settings!C7))))</f>
      </c>
    </row>
    <row r="9" spans="2:3" x14ac:dyDescent="0.25">
      <c r="B9" s="14" t="s">
        <v>39</v>
      </c>
      <c r="C9" s="20">
        <f>IF(OR(C7="",N(C7)=0),"",C4/C7)</f>
      </c>
    </row>
    <row r="10" spans="2:3" x14ac:dyDescent="0.25">
      <c r="B10" s="14" t="s">
        <v>40</v>
      </c>
      <c r="C10" s="20">
        <f>IF(C9="","",C9-C3)</f>
      </c>
    </row>
    <row r="11" spans="2:3" x14ac:dyDescent="0.25">
      <c r="B11" s="14" t="s">
        <v>41</v>
      </c>
      <c r="C11" s="22">
        <f>IF(OR(C6="",C7=""),"",IF(C6&gt;C7+0.05,"Ahead — spending too fast",IF(C6&lt;C7-0.05,"Behind — underspending","On pace")))</f>
      </c>
    </row>
    <row r="13" spans="2:2" x14ac:dyDescent="0.25">
      <c r="B13" s="27" t="s">
        <v>42</v>
      </c>
    </row>
    <row r="14" spans="2:3" x14ac:dyDescent="0.25">
      <c r="B14" s="28" t="s">
        <v>43</v>
      </c>
      <c r="C14" s="20">
        <f>Budget!B42*Settings!C6</f>
      </c>
    </row>
    <row r="15" spans="2:3" x14ac:dyDescent="0.25">
      <c r="B15" s="28" t="s">
        <v>44</v>
      </c>
      <c r="C15" s="20">
        <f>Budget!C42*Settings!C6</f>
      </c>
    </row>
  </sheetData>
  <sheetProtection sheet="1" formatColumns="0" formatRows="0" sort="0" autoFilter="0"/>
  <conditionalFormatting sqref="C11">
    <cfRule type="containsText" dxfId="2" priority="1">
      <formula>NOT(ISERROR(SEARCH("On pace",C11)))</formula>
    </cfRule>
    <cfRule type="containsText" dxfId="3" priority="2">
      <formula>NOT(ISERROR(SEARCH("too fast",C11)))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Settings</vt:lpstr>
      <vt:lpstr>Budget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2026-07-25T07:12:58Z</dcterms:modified>
</cp:coreProperties>
</file>